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.244\processos pmvx\2023 - OBRAS\001 2023 - PORTAL DA TRANSPARÊNCIA\MEMORIAL\FISCAL - DANIEL SANTANA\BOLETINS\"/>
    </mc:Choice>
  </mc:AlternateContent>
  <bookViews>
    <workbookView xWindow="0" yWindow="0" windowWidth="24000" windowHeight="9600"/>
  </bookViews>
  <sheets>
    <sheet name="9º BM - JULH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0" i="1" l="1"/>
  <c r="T89" i="1"/>
  <c r="V88" i="1"/>
  <c r="T88" i="1"/>
  <c r="V87" i="1"/>
  <c r="T87" i="1"/>
  <c r="V86" i="1"/>
  <c r="T86" i="1"/>
  <c r="U78" i="1"/>
  <c r="S78" i="1"/>
  <c r="Q78" i="1" s="1"/>
  <c r="O78" i="1"/>
  <c r="M78" i="1"/>
  <c r="K78" i="1"/>
  <c r="L78" i="1" s="1"/>
  <c r="I78" i="1"/>
  <c r="T78" i="1" s="1"/>
  <c r="R78" i="1" s="1"/>
  <c r="U77" i="1"/>
  <c r="S77" i="1"/>
  <c r="Q77" i="1" s="1"/>
  <c r="O77" i="1"/>
  <c r="M77" i="1"/>
  <c r="N77" i="1" s="1"/>
  <c r="P77" i="1" s="1"/>
  <c r="L77" i="1"/>
  <c r="K77" i="1"/>
  <c r="I77" i="1"/>
  <c r="V77" i="1" s="1"/>
  <c r="U76" i="1"/>
  <c r="S76" i="1"/>
  <c r="M76" i="1"/>
  <c r="L76" i="1"/>
  <c r="K76" i="1"/>
  <c r="I76" i="1"/>
  <c r="V76" i="1" s="1"/>
  <c r="U75" i="1"/>
  <c r="S75" i="1"/>
  <c r="Q75" i="1"/>
  <c r="M75" i="1"/>
  <c r="O75" i="1" s="1"/>
  <c r="L75" i="1"/>
  <c r="K75" i="1"/>
  <c r="I75" i="1"/>
  <c r="T75" i="1" s="1"/>
  <c r="R75" i="1" s="1"/>
  <c r="U74" i="1"/>
  <c r="S74" i="1"/>
  <c r="Q74" i="1" s="1"/>
  <c r="O74" i="1"/>
  <c r="N74" i="1"/>
  <c r="P74" i="1" s="1"/>
  <c r="M74" i="1"/>
  <c r="K74" i="1"/>
  <c r="L74" i="1" s="1"/>
  <c r="I74" i="1"/>
  <c r="T74" i="1" s="1"/>
  <c r="R74" i="1" s="1"/>
  <c r="U73" i="1"/>
  <c r="S73" i="1"/>
  <c r="O73" i="1"/>
  <c r="M73" i="1"/>
  <c r="N73" i="1" s="1"/>
  <c r="P73" i="1" s="1"/>
  <c r="L73" i="1"/>
  <c r="K73" i="1"/>
  <c r="I73" i="1"/>
  <c r="V73" i="1" s="1"/>
  <c r="U72" i="1"/>
  <c r="S72" i="1"/>
  <c r="O72" i="1"/>
  <c r="M72" i="1"/>
  <c r="K72" i="1"/>
  <c r="I72" i="1"/>
  <c r="V72" i="1" s="1"/>
  <c r="U71" i="1"/>
  <c r="S71" i="1"/>
  <c r="M71" i="1"/>
  <c r="K71" i="1"/>
  <c r="I71" i="1"/>
  <c r="T71" i="1" s="1"/>
  <c r="V70" i="1"/>
  <c r="U70" i="1"/>
  <c r="S70" i="1"/>
  <c r="Q70" i="1"/>
  <c r="N70" i="1"/>
  <c r="P70" i="1" s="1"/>
  <c r="M70" i="1"/>
  <c r="O70" i="1" s="1"/>
  <c r="K70" i="1"/>
  <c r="I70" i="1"/>
  <c r="T70" i="1" s="1"/>
  <c r="R70" i="1" s="1"/>
  <c r="U69" i="1"/>
  <c r="S69" i="1"/>
  <c r="Q69" i="1"/>
  <c r="M69" i="1"/>
  <c r="O69" i="1" s="1"/>
  <c r="K69" i="1"/>
  <c r="I69" i="1"/>
  <c r="T69" i="1" s="1"/>
  <c r="R69" i="1" s="1"/>
  <c r="U68" i="1"/>
  <c r="S68" i="1"/>
  <c r="M68" i="1"/>
  <c r="O68" i="1" s="1"/>
  <c r="R68" i="1" s="1"/>
  <c r="K68" i="1"/>
  <c r="L68" i="1" s="1"/>
  <c r="I68" i="1"/>
  <c r="T68" i="1" s="1"/>
  <c r="U67" i="1"/>
  <c r="S67" i="1"/>
  <c r="Q67" i="1" s="1"/>
  <c r="R67" i="1"/>
  <c r="O67" i="1"/>
  <c r="N67" i="1"/>
  <c r="P67" i="1" s="1"/>
  <c r="M67" i="1"/>
  <c r="K67" i="1"/>
  <c r="L67" i="1" s="1"/>
  <c r="I67" i="1"/>
  <c r="T67" i="1" s="1"/>
  <c r="U66" i="1"/>
  <c r="T66" i="1"/>
  <c r="S66" i="1"/>
  <c r="O66" i="1"/>
  <c r="M66" i="1"/>
  <c r="N66" i="1" s="1"/>
  <c r="P66" i="1" s="1"/>
  <c r="L66" i="1"/>
  <c r="K66" i="1"/>
  <c r="I66" i="1"/>
  <c r="V66" i="1" s="1"/>
  <c r="U65" i="1"/>
  <c r="S65" i="1"/>
  <c r="O65" i="1"/>
  <c r="M65" i="1"/>
  <c r="K65" i="1"/>
  <c r="I65" i="1"/>
  <c r="V65" i="1" s="1"/>
  <c r="V64" i="1"/>
  <c r="U64" i="1"/>
  <c r="S64" i="1"/>
  <c r="M64" i="1"/>
  <c r="K64" i="1"/>
  <c r="I64" i="1"/>
  <c r="T64" i="1" s="1"/>
  <c r="V63" i="1"/>
  <c r="U63" i="1"/>
  <c r="S63" i="1"/>
  <c r="Q63" i="1"/>
  <c r="N63" i="1"/>
  <c r="P63" i="1" s="1"/>
  <c r="M63" i="1"/>
  <c r="O63" i="1" s="1"/>
  <c r="K63" i="1"/>
  <c r="I63" i="1"/>
  <c r="T63" i="1" s="1"/>
  <c r="R63" i="1" s="1"/>
  <c r="U62" i="1"/>
  <c r="S62" i="1"/>
  <c r="R62" i="1"/>
  <c r="Q62" i="1"/>
  <c r="N62" i="1"/>
  <c r="P62" i="1" s="1"/>
  <c r="M62" i="1"/>
  <c r="O62" i="1" s="1"/>
  <c r="K62" i="1"/>
  <c r="I62" i="1"/>
  <c r="T62" i="1" s="1"/>
  <c r="U61" i="1"/>
  <c r="S61" i="1"/>
  <c r="M61" i="1"/>
  <c r="O61" i="1" s="1"/>
  <c r="K61" i="1"/>
  <c r="L61" i="1" s="1"/>
  <c r="I61" i="1"/>
  <c r="T61" i="1" s="1"/>
  <c r="U60" i="1"/>
  <c r="S60" i="1"/>
  <c r="Q60" i="1" s="1"/>
  <c r="O60" i="1"/>
  <c r="N60" i="1"/>
  <c r="P60" i="1" s="1"/>
  <c r="M60" i="1"/>
  <c r="K60" i="1"/>
  <c r="L60" i="1" s="1"/>
  <c r="I60" i="1"/>
  <c r="T60" i="1" s="1"/>
  <c r="R60" i="1" s="1"/>
  <c r="U59" i="1"/>
  <c r="T59" i="1"/>
  <c r="S59" i="1"/>
  <c r="O59" i="1"/>
  <c r="M59" i="1"/>
  <c r="N59" i="1" s="1"/>
  <c r="P59" i="1" s="1"/>
  <c r="K59" i="1"/>
  <c r="I59" i="1"/>
  <c r="V59" i="1" s="1"/>
  <c r="U58" i="1"/>
  <c r="T58" i="1"/>
  <c r="S58" i="1"/>
  <c r="O58" i="1"/>
  <c r="M58" i="1"/>
  <c r="N58" i="1" s="1"/>
  <c r="P58" i="1" s="1"/>
  <c r="K58" i="1"/>
  <c r="I58" i="1"/>
  <c r="V58" i="1" s="1"/>
  <c r="U57" i="1"/>
  <c r="T57" i="1"/>
  <c r="S57" i="1"/>
  <c r="O57" i="1"/>
  <c r="M57" i="1"/>
  <c r="L57" i="1"/>
  <c r="K57" i="1"/>
  <c r="I57" i="1"/>
  <c r="V57" i="1" s="1"/>
  <c r="U56" i="1"/>
  <c r="S56" i="1"/>
  <c r="O56" i="1"/>
  <c r="M56" i="1"/>
  <c r="K56" i="1"/>
  <c r="I56" i="1"/>
  <c r="V56" i="1" s="1"/>
  <c r="V55" i="1"/>
  <c r="U55" i="1"/>
  <c r="S55" i="1"/>
  <c r="M55" i="1"/>
  <c r="K55" i="1"/>
  <c r="I55" i="1"/>
  <c r="T55" i="1" s="1"/>
  <c r="U54" i="1"/>
  <c r="S54" i="1"/>
  <c r="Q54" i="1"/>
  <c r="M54" i="1"/>
  <c r="O54" i="1" s="1"/>
  <c r="K54" i="1"/>
  <c r="L54" i="1" s="1"/>
  <c r="I54" i="1"/>
  <c r="T54" i="1" s="1"/>
  <c r="R54" i="1" s="1"/>
  <c r="U53" i="1"/>
  <c r="S53" i="1"/>
  <c r="O53" i="1"/>
  <c r="M53" i="1"/>
  <c r="K53" i="1"/>
  <c r="L53" i="1" s="1"/>
  <c r="I53" i="1"/>
  <c r="T53" i="1" s="1"/>
  <c r="R53" i="1" s="1"/>
  <c r="U52" i="1"/>
  <c r="T52" i="1"/>
  <c r="S52" i="1"/>
  <c r="Q52" i="1" s="1"/>
  <c r="O52" i="1"/>
  <c r="M52" i="1"/>
  <c r="N52" i="1" s="1"/>
  <c r="P52" i="1" s="1"/>
  <c r="L52" i="1"/>
  <c r="K52" i="1"/>
  <c r="I52" i="1"/>
  <c r="V52" i="1" s="1"/>
  <c r="U51" i="1"/>
  <c r="T51" i="1"/>
  <c r="S51" i="1"/>
  <c r="M51" i="1"/>
  <c r="L51" i="1"/>
  <c r="K51" i="1"/>
  <c r="I51" i="1"/>
  <c r="V51" i="1" s="1"/>
  <c r="U50" i="1"/>
  <c r="S50" i="1"/>
  <c r="Q50" i="1"/>
  <c r="M50" i="1"/>
  <c r="O50" i="1" s="1"/>
  <c r="K50" i="1"/>
  <c r="L50" i="1" s="1"/>
  <c r="I50" i="1"/>
  <c r="T50" i="1" s="1"/>
  <c r="R50" i="1" s="1"/>
  <c r="U49" i="1"/>
  <c r="S49" i="1"/>
  <c r="O49" i="1"/>
  <c r="M49" i="1"/>
  <c r="K49" i="1"/>
  <c r="D55" i="1" s="1"/>
  <c r="I49" i="1"/>
  <c r="T49" i="1" s="1"/>
  <c r="R49" i="1" s="1"/>
  <c r="V48" i="1"/>
  <c r="U48" i="1"/>
  <c r="S48" i="1"/>
  <c r="M48" i="1"/>
  <c r="K48" i="1"/>
  <c r="I48" i="1"/>
  <c r="T48" i="1" s="1"/>
  <c r="U47" i="1"/>
  <c r="S47" i="1"/>
  <c r="O47" i="1"/>
  <c r="M47" i="1"/>
  <c r="K47" i="1"/>
  <c r="I47" i="1"/>
  <c r="V47" i="1" s="1"/>
  <c r="U46" i="1"/>
  <c r="S46" i="1"/>
  <c r="Q46" i="1" s="1"/>
  <c r="O46" i="1"/>
  <c r="M46" i="1"/>
  <c r="L46" i="1"/>
  <c r="K46" i="1"/>
  <c r="I46" i="1"/>
  <c r="V46" i="1" s="1"/>
  <c r="U45" i="1"/>
  <c r="S45" i="1"/>
  <c r="M45" i="1"/>
  <c r="L45" i="1"/>
  <c r="K45" i="1"/>
  <c r="I45" i="1"/>
  <c r="V45" i="1" s="1"/>
  <c r="U44" i="1"/>
  <c r="S44" i="1"/>
  <c r="Q44" i="1"/>
  <c r="M44" i="1"/>
  <c r="O44" i="1" s="1"/>
  <c r="K44" i="1"/>
  <c r="L44" i="1" s="1"/>
  <c r="I44" i="1"/>
  <c r="T44" i="1" s="1"/>
  <c r="R44" i="1" s="1"/>
  <c r="U43" i="1"/>
  <c r="S43" i="1"/>
  <c r="O43" i="1"/>
  <c r="M43" i="1"/>
  <c r="K43" i="1"/>
  <c r="L43" i="1" s="1"/>
  <c r="I43" i="1"/>
  <c r="T43" i="1" s="1"/>
  <c r="R43" i="1" s="1"/>
  <c r="U42" i="1"/>
  <c r="S42" i="1"/>
  <c r="Q42" i="1" s="1"/>
  <c r="O42" i="1"/>
  <c r="M42" i="1"/>
  <c r="K42" i="1"/>
  <c r="I42" i="1"/>
  <c r="V42" i="1" s="1"/>
  <c r="U41" i="1"/>
  <c r="S41" i="1"/>
  <c r="Q41" i="1" s="1"/>
  <c r="O41" i="1"/>
  <c r="M41" i="1"/>
  <c r="K41" i="1"/>
  <c r="I41" i="1"/>
  <c r="V41" i="1" s="1"/>
  <c r="U40" i="1"/>
  <c r="S40" i="1"/>
  <c r="Q40" i="1" s="1"/>
  <c r="O40" i="1"/>
  <c r="M40" i="1"/>
  <c r="L40" i="1"/>
  <c r="K40" i="1"/>
  <c r="D47" i="1" s="1"/>
  <c r="I40" i="1"/>
  <c r="V40" i="1" s="1"/>
  <c r="U39" i="1"/>
  <c r="S39" i="1"/>
  <c r="M39" i="1"/>
  <c r="L39" i="1"/>
  <c r="K39" i="1"/>
  <c r="I39" i="1"/>
  <c r="V39" i="1" s="1"/>
  <c r="V38" i="1"/>
  <c r="U38" i="1"/>
  <c r="S38" i="1"/>
  <c r="Q38" i="1"/>
  <c r="M38" i="1"/>
  <c r="O38" i="1" s="1"/>
  <c r="L38" i="1"/>
  <c r="K38" i="1"/>
  <c r="I38" i="1"/>
  <c r="T38" i="1" s="1"/>
  <c r="R38" i="1" s="1"/>
  <c r="U37" i="1"/>
  <c r="S37" i="1"/>
  <c r="Q37" i="1" s="1"/>
  <c r="O37" i="1"/>
  <c r="M37" i="1"/>
  <c r="K37" i="1"/>
  <c r="I37" i="1"/>
  <c r="T37" i="1" s="1"/>
  <c r="R37" i="1" s="1"/>
  <c r="U36" i="1"/>
  <c r="S36" i="1"/>
  <c r="Q36" i="1" s="1"/>
  <c r="M36" i="1"/>
  <c r="O36" i="1" s="1"/>
  <c r="K36" i="1"/>
  <c r="I36" i="1"/>
  <c r="T36" i="1" s="1"/>
  <c r="V35" i="1"/>
  <c r="U35" i="1"/>
  <c r="S35" i="1"/>
  <c r="M35" i="1"/>
  <c r="K35" i="1"/>
  <c r="I35" i="1"/>
  <c r="T35" i="1" s="1"/>
  <c r="U34" i="1"/>
  <c r="S34" i="1"/>
  <c r="M34" i="1"/>
  <c r="O34" i="1" s="1"/>
  <c r="Q34" i="1" s="1"/>
  <c r="L34" i="1"/>
  <c r="K34" i="1"/>
  <c r="I34" i="1"/>
  <c r="T34" i="1" s="1"/>
  <c r="R34" i="1" s="1"/>
  <c r="U33" i="1"/>
  <c r="S33" i="1"/>
  <c r="M33" i="1"/>
  <c r="O33" i="1" s="1"/>
  <c r="L33" i="1"/>
  <c r="K33" i="1"/>
  <c r="I33" i="1"/>
  <c r="T33" i="1" s="1"/>
  <c r="U32" i="1"/>
  <c r="S32" i="1"/>
  <c r="M32" i="1"/>
  <c r="O32" i="1" s="1"/>
  <c r="Q32" i="1" s="1"/>
  <c r="L32" i="1"/>
  <c r="K32" i="1"/>
  <c r="I32" i="1"/>
  <c r="V32" i="1" s="1"/>
  <c r="U31" i="1"/>
  <c r="S31" i="1"/>
  <c r="Q31" i="1" s="1"/>
  <c r="O31" i="1"/>
  <c r="M31" i="1"/>
  <c r="K31" i="1"/>
  <c r="D35" i="1" s="1"/>
  <c r="I31" i="1"/>
  <c r="V31" i="1" s="1"/>
  <c r="V30" i="1"/>
  <c r="U30" i="1"/>
  <c r="S30" i="1"/>
  <c r="N30" i="1"/>
  <c r="P30" i="1" s="1"/>
  <c r="M30" i="1"/>
  <c r="O30" i="1" s="1"/>
  <c r="K30" i="1"/>
  <c r="I30" i="1"/>
  <c r="T30" i="1" s="1"/>
  <c r="V29" i="1"/>
  <c r="U29" i="1"/>
  <c r="S29" i="1"/>
  <c r="O29" i="1"/>
  <c r="M29" i="1"/>
  <c r="K29" i="1"/>
  <c r="I29" i="1"/>
  <c r="T29" i="1" s="1"/>
  <c r="U28" i="1"/>
  <c r="S28" i="1"/>
  <c r="M28" i="1"/>
  <c r="O28" i="1" s="1"/>
  <c r="Q28" i="1" s="1"/>
  <c r="K28" i="1"/>
  <c r="I28" i="1"/>
  <c r="V28" i="1" s="1"/>
  <c r="U27" i="1"/>
  <c r="S27" i="1"/>
  <c r="M27" i="1"/>
  <c r="O27" i="1" s="1"/>
  <c r="Q27" i="1" s="1"/>
  <c r="K27" i="1"/>
  <c r="I27" i="1"/>
  <c r="V27" i="1" s="1"/>
  <c r="U26" i="1"/>
  <c r="S26" i="1"/>
  <c r="M26" i="1"/>
  <c r="O26" i="1" s="1"/>
  <c r="Q26" i="1" s="1"/>
  <c r="K26" i="1"/>
  <c r="I26" i="1"/>
  <c r="V26" i="1" s="1"/>
  <c r="U25" i="1"/>
  <c r="S25" i="1"/>
  <c r="M25" i="1"/>
  <c r="O25" i="1" s="1"/>
  <c r="Q25" i="1" s="1"/>
  <c r="L25" i="1"/>
  <c r="K25" i="1"/>
  <c r="D29" i="1" s="1"/>
  <c r="I25" i="1"/>
  <c r="V25" i="1" s="1"/>
  <c r="V24" i="1"/>
  <c r="U24" i="1"/>
  <c r="S24" i="1"/>
  <c r="O24" i="1"/>
  <c r="M24" i="1"/>
  <c r="K24" i="1"/>
  <c r="I24" i="1"/>
  <c r="T24" i="1" s="1"/>
  <c r="V23" i="1"/>
  <c r="U23" i="1"/>
  <c r="T23" i="1"/>
  <c r="S23" i="1"/>
  <c r="N23" i="1"/>
  <c r="P23" i="1" s="1"/>
  <c r="M23" i="1"/>
  <c r="O23" i="1" s="1"/>
  <c r="K23" i="1"/>
  <c r="I23" i="1"/>
  <c r="U22" i="1"/>
  <c r="S22" i="1"/>
  <c r="Q22" i="1" s="1"/>
  <c r="O22" i="1"/>
  <c r="M22" i="1"/>
  <c r="K22" i="1"/>
  <c r="L22" i="1" s="1"/>
  <c r="I22" i="1"/>
  <c r="V22" i="1" s="1"/>
  <c r="U21" i="1"/>
  <c r="S21" i="1"/>
  <c r="Q21" i="1" s="1"/>
  <c r="O21" i="1"/>
  <c r="M21" i="1"/>
  <c r="L21" i="1"/>
  <c r="K21" i="1"/>
  <c r="I21" i="1"/>
  <c r="V21" i="1" s="1"/>
  <c r="U20" i="1"/>
  <c r="S20" i="1"/>
  <c r="M20" i="1"/>
  <c r="O20" i="1" s="1"/>
  <c r="Q20" i="1" s="1"/>
  <c r="L20" i="1"/>
  <c r="K20" i="1"/>
  <c r="I20" i="1"/>
  <c r="V20" i="1" s="1"/>
  <c r="U19" i="1"/>
  <c r="S19" i="1"/>
  <c r="M19" i="1"/>
  <c r="O19" i="1" s="1"/>
  <c r="Q19" i="1" s="1"/>
  <c r="L19" i="1"/>
  <c r="K19" i="1"/>
  <c r="I19" i="1"/>
  <c r="V19" i="1" s="1"/>
  <c r="U18" i="1"/>
  <c r="S18" i="1"/>
  <c r="Q18" i="1" s="1"/>
  <c r="O18" i="1"/>
  <c r="M18" i="1"/>
  <c r="K18" i="1"/>
  <c r="L18" i="1" s="1"/>
  <c r="I18" i="1"/>
  <c r="V18" i="1" s="1"/>
  <c r="U17" i="1"/>
  <c r="S17" i="1"/>
  <c r="Q17" i="1" s="1"/>
  <c r="O17" i="1"/>
  <c r="M17" i="1"/>
  <c r="L17" i="1"/>
  <c r="K17" i="1"/>
  <c r="I17" i="1"/>
  <c r="V17" i="1" s="1"/>
  <c r="U16" i="1"/>
  <c r="U80" i="1" s="1"/>
  <c r="T16" i="1"/>
  <c r="S16" i="1"/>
  <c r="S80" i="1" s="1"/>
  <c r="M16" i="1"/>
  <c r="O16" i="1" s="1"/>
  <c r="L16" i="1"/>
  <c r="K16" i="1"/>
  <c r="I16" i="1"/>
  <c r="V16" i="1" s="1"/>
  <c r="L9" i="1"/>
  <c r="D9" i="1"/>
  <c r="S8" i="1"/>
  <c r="O8" i="1"/>
  <c r="L8" i="1"/>
  <c r="D8" i="1"/>
  <c r="L7" i="1"/>
  <c r="D7" i="1"/>
  <c r="V36" i="1" l="1"/>
  <c r="V75" i="1"/>
  <c r="T20" i="1"/>
  <c r="T21" i="1"/>
  <c r="R21" i="1" s="1"/>
  <c r="T25" i="1"/>
  <c r="R25" i="1" s="1"/>
  <c r="T27" i="1"/>
  <c r="T39" i="1"/>
  <c r="T40" i="1"/>
  <c r="R40" i="1" s="1"/>
  <c r="T45" i="1"/>
  <c r="N57" i="1"/>
  <c r="P57" i="1" s="1"/>
  <c r="V62" i="1"/>
  <c r="V71" i="1"/>
  <c r="T26" i="1"/>
  <c r="R26" i="1" s="1"/>
  <c r="T28" i="1"/>
  <c r="R28" i="1" s="1"/>
  <c r="V69" i="1"/>
  <c r="T17" i="1"/>
  <c r="R17" i="1" s="1"/>
  <c r="V33" i="1"/>
  <c r="N46" i="1"/>
  <c r="P46" i="1" s="1"/>
  <c r="T46" i="1"/>
  <c r="R61" i="1"/>
  <c r="N69" i="1"/>
  <c r="P69" i="1" s="1"/>
  <c r="T73" i="1"/>
  <c r="T76" i="1"/>
  <c r="T77" i="1"/>
  <c r="R77" i="1" s="1"/>
  <c r="Q33" i="1"/>
  <c r="R33" i="1"/>
  <c r="Q16" i="1"/>
  <c r="V89" i="1"/>
  <c r="R20" i="1"/>
  <c r="R27" i="1"/>
  <c r="D23" i="1"/>
  <c r="O35" i="1"/>
  <c r="Q35" i="1" s="1"/>
  <c r="N35" i="1"/>
  <c r="P35" i="1" s="1"/>
  <c r="V44" i="1"/>
  <c r="O51" i="1"/>
  <c r="Q51" i="1" s="1"/>
  <c r="N51" i="1"/>
  <c r="P51" i="1" s="1"/>
  <c r="N16" i="1"/>
  <c r="P16" i="1" s="1"/>
  <c r="R16" i="1"/>
  <c r="T18" i="1"/>
  <c r="R18" i="1" s="1"/>
  <c r="N20" i="1"/>
  <c r="P20" i="1" s="1"/>
  <c r="T22" i="1"/>
  <c r="R22" i="1" s="1"/>
  <c r="N25" i="1"/>
  <c r="P25" i="1" s="1"/>
  <c r="N26" i="1"/>
  <c r="P26" i="1" s="1"/>
  <c r="N27" i="1"/>
  <c r="P27" i="1" s="1"/>
  <c r="N28" i="1"/>
  <c r="P28" i="1" s="1"/>
  <c r="L31" i="1"/>
  <c r="T31" i="1"/>
  <c r="R31" i="1" s="1"/>
  <c r="N33" i="1"/>
  <c r="P33" i="1" s="1"/>
  <c r="V34" i="1"/>
  <c r="N36" i="1"/>
  <c r="P36" i="1" s="1"/>
  <c r="N37" i="1"/>
  <c r="P37" i="1" s="1"/>
  <c r="N41" i="1"/>
  <c r="P41" i="1" s="1"/>
  <c r="T41" i="1"/>
  <c r="R41" i="1" s="1"/>
  <c r="N42" i="1"/>
  <c r="P42" i="1" s="1"/>
  <c r="T42" i="1"/>
  <c r="R42" i="1" s="1"/>
  <c r="Q43" i="1"/>
  <c r="R46" i="1"/>
  <c r="Q49" i="1"/>
  <c r="R52" i="1"/>
  <c r="Q53" i="1"/>
  <c r="D64" i="1"/>
  <c r="V60" i="1"/>
  <c r="N61" i="1"/>
  <c r="P61" i="1" s="1"/>
  <c r="D71" i="1"/>
  <c r="V67" i="1"/>
  <c r="N68" i="1"/>
  <c r="P68" i="1" s="1"/>
  <c r="V74" i="1"/>
  <c r="N78" i="1"/>
  <c r="P78" i="1" s="1"/>
  <c r="R45" i="1"/>
  <c r="V50" i="1"/>
  <c r="K80" i="1"/>
  <c r="V7" i="1" s="1"/>
  <c r="V9" i="1" s="1"/>
  <c r="N17" i="1"/>
  <c r="P17" i="1" s="1"/>
  <c r="T19" i="1"/>
  <c r="R19" i="1" s="1"/>
  <c r="N21" i="1"/>
  <c r="P21" i="1" s="1"/>
  <c r="N24" i="1"/>
  <c r="P24" i="1" s="1"/>
  <c r="N29" i="1"/>
  <c r="P29" i="1" s="1"/>
  <c r="T32" i="1"/>
  <c r="R32" i="1" s="1"/>
  <c r="V37" i="1"/>
  <c r="N43" i="1"/>
  <c r="P43" i="1" s="1"/>
  <c r="T47" i="1"/>
  <c r="O48" i="1"/>
  <c r="N48" i="1"/>
  <c r="P48" i="1" s="1"/>
  <c r="N49" i="1"/>
  <c r="P49" i="1" s="1"/>
  <c r="N53" i="1"/>
  <c r="P53" i="1" s="1"/>
  <c r="T56" i="1"/>
  <c r="Q57" i="1"/>
  <c r="Q58" i="1"/>
  <c r="Q59" i="1"/>
  <c r="Q61" i="1"/>
  <c r="V61" i="1"/>
  <c r="T65" i="1"/>
  <c r="Q66" i="1"/>
  <c r="Q68" i="1"/>
  <c r="V68" i="1"/>
  <c r="T72" i="1"/>
  <c r="Q73" i="1"/>
  <c r="N75" i="1"/>
  <c r="P75" i="1" s="1"/>
  <c r="V78" i="1"/>
  <c r="N19" i="1"/>
  <c r="P19" i="1" s="1"/>
  <c r="N32" i="1"/>
  <c r="P32" i="1" s="1"/>
  <c r="N34" i="1"/>
  <c r="P34" i="1" s="1"/>
  <c r="O39" i="1"/>
  <c r="Q39" i="1" s="1"/>
  <c r="N39" i="1"/>
  <c r="P39" i="1" s="1"/>
  <c r="O45" i="1"/>
  <c r="Q45" i="1" s="1"/>
  <c r="N45" i="1"/>
  <c r="P45" i="1" s="1"/>
  <c r="R51" i="1"/>
  <c r="V54" i="1"/>
  <c r="L80" i="1"/>
  <c r="N18" i="1"/>
  <c r="P18" i="1" s="1"/>
  <c r="N22" i="1"/>
  <c r="P22" i="1" s="1"/>
  <c r="N31" i="1"/>
  <c r="P31" i="1" s="1"/>
  <c r="N38" i="1"/>
  <c r="P38" i="1" s="1"/>
  <c r="V43" i="1"/>
  <c r="N44" i="1"/>
  <c r="P44" i="1" s="1"/>
  <c r="N47" i="1"/>
  <c r="P47" i="1" s="1"/>
  <c r="V49" i="1"/>
  <c r="N50" i="1"/>
  <c r="P50" i="1" s="1"/>
  <c r="V53" i="1"/>
  <c r="N54" i="1"/>
  <c r="P54" i="1" s="1"/>
  <c r="O55" i="1"/>
  <c r="N55" i="1"/>
  <c r="P55" i="1" s="1"/>
  <c r="N56" i="1"/>
  <c r="P56" i="1" s="1"/>
  <c r="R57" i="1"/>
  <c r="R58" i="1"/>
  <c r="R59" i="1"/>
  <c r="O64" i="1"/>
  <c r="N64" i="1"/>
  <c r="P64" i="1" s="1"/>
  <c r="N65" i="1"/>
  <c r="P65" i="1" s="1"/>
  <c r="R66" i="1"/>
  <c r="O71" i="1"/>
  <c r="N71" i="1"/>
  <c r="P71" i="1" s="1"/>
  <c r="N72" i="1"/>
  <c r="P72" i="1" s="1"/>
  <c r="R73" i="1"/>
  <c r="O76" i="1"/>
  <c r="Q76" i="1" s="1"/>
  <c r="N76" i="1"/>
  <c r="P76" i="1" s="1"/>
  <c r="D79" i="1"/>
  <c r="N40" i="1"/>
  <c r="P40" i="1" s="1"/>
  <c r="V80" i="1" l="1"/>
  <c r="R76" i="1"/>
  <c r="R39" i="1"/>
  <c r="T80" i="1"/>
  <c r="O80" i="1"/>
  <c r="Q80" i="1" s="1"/>
  <c r="P80" i="1"/>
  <c r="R80" i="1" l="1"/>
</calcChain>
</file>

<file path=xl/sharedStrings.xml><?xml version="1.0" encoding="utf-8"?>
<sst xmlns="http://schemas.openxmlformats.org/spreadsheetml/2006/main" count="336" uniqueCount="203">
  <si>
    <t>ESTADO DO PARÁ
PODER EXECUTIVO
    PREFEITURA MUNICIPAL DE VITÓRIA DO XINGU
CNPJ/MF: 34.887.935/0001-53
SECRETARIA DE OBRAS, VIAÇÃO E INFRAESTRUTURA</t>
  </si>
  <si>
    <t>BOLETIM DE MEDIÇÃO</t>
  </si>
  <si>
    <t xml:space="preserve">                                                                  DADOS   GERAIS</t>
  </si>
  <si>
    <t xml:space="preserve">ARQUIVO: </t>
  </si>
  <si>
    <t>AÇÃO</t>
  </si>
  <si>
    <t xml:space="preserve">LOCALIZAÇÃO : </t>
  </si>
  <si>
    <t>VALOR  INICIAL :</t>
  </si>
  <si>
    <t>MODALIDADE</t>
  </si>
  <si>
    <t xml:space="preserve">DATA  ASS. CONTRATO: </t>
  </si>
  <si>
    <t xml:space="preserve">PRAZO DA OBRA:  </t>
  </si>
  <si>
    <t xml:space="preserve">CONCLUSÃO PREVISTA: </t>
  </si>
  <si>
    <t>VALOR  ADITADO :</t>
  </si>
  <si>
    <t>EMPRESA</t>
  </si>
  <si>
    <t>FISCALIZAÇÃO:</t>
  </si>
  <si>
    <t>VALOR  TOTAL :</t>
  </si>
  <si>
    <t>DADOS  DO  ORÇAMENTO  CONTRATUAL</t>
  </si>
  <si>
    <t>BOLETIM DE MEDIÇÃO Nº 09</t>
  </si>
  <si>
    <t xml:space="preserve">  </t>
  </si>
  <si>
    <t>EXECUTADO</t>
  </si>
  <si>
    <t>VALOR</t>
  </si>
  <si>
    <t>ITEM</t>
  </si>
  <si>
    <t>DISCRIMINAÇÃO DOS SERVIÇOS</t>
  </si>
  <si>
    <t>UN</t>
  </si>
  <si>
    <t>QUANTIDADE</t>
  </si>
  <si>
    <t>QTDE</t>
  </si>
  <si>
    <t>PERCENTUAL</t>
  </si>
  <si>
    <t>VALOR EXECUTADO</t>
  </si>
  <si>
    <t>PAGO</t>
  </si>
  <si>
    <t>INICIAL</t>
  </si>
  <si>
    <t>ADITADA</t>
  </si>
  <si>
    <t>MEDIDA</t>
  </si>
  <si>
    <t>ACUMULADA</t>
  </si>
  <si>
    <t>P/Unit</t>
  </si>
  <si>
    <t>ADITADO</t>
  </si>
  <si>
    <t>TOTAL</t>
  </si>
  <si>
    <t>SALDO</t>
  </si>
  <si>
    <t>MEN.</t>
  </si>
  <si>
    <t>ACUM.</t>
  </si>
  <si>
    <t>MENSAL</t>
  </si>
  <si>
    <t>PONTE 02 - KM 7,36</t>
  </si>
  <si>
    <t xml:space="preserve"> 4.1 </t>
  </si>
  <si>
    <t>SERVIÇOS PRELIMINARES</t>
  </si>
  <si>
    <t xml:space="preserve"> 4.1.1 </t>
  </si>
  <si>
    <t xml:space="preserve"> B-15 </t>
  </si>
  <si>
    <t>Próprio</t>
  </si>
  <si>
    <t>MOBILIZAÇÃO E DESMOBILIZAÇÃO DE EQUIPAMENTO</t>
  </si>
  <si>
    <t xml:space="preserve"> 4.1.2</t>
  </si>
  <si>
    <t xml:space="preserve"> 74209/001 </t>
  </si>
  <si>
    <t>SINAPI</t>
  </si>
  <si>
    <t>PLACA DE OBRA EM CHAPA DE ACO GALVANIZADO</t>
  </si>
  <si>
    <t>m²</t>
  </si>
  <si>
    <t xml:space="preserve"> 4.1.3</t>
  </si>
  <si>
    <t xml:space="preserve"> 41598 </t>
  </si>
  <si>
    <t>ENTRADA PROVISORIA DE ENERGIA ELETRICA AEREA TRIFASICA 40A EM POSTE MADEIRA</t>
  </si>
  <si>
    <t xml:space="preserve"> 4.1.4</t>
  </si>
  <si>
    <t xml:space="preserve"> 85422 </t>
  </si>
  <si>
    <t>PREPARO MANUAL DE TERRENO S/ RASPAGEM SUPERFICIAL</t>
  </si>
  <si>
    <t xml:space="preserve"> 4.1.5</t>
  </si>
  <si>
    <t xml:space="preserve"> 010005 </t>
  </si>
  <si>
    <t>SEDOP</t>
  </si>
  <si>
    <t>Barracão de madeira/Almoxarifado</t>
  </si>
  <si>
    <t xml:space="preserve"> 4.1.6</t>
  </si>
  <si>
    <t xml:space="preserve"> 85424 </t>
  </si>
  <si>
    <t>ISOLAMENTO DE OBRA COM TELA PLASTICA COM MALHA DE 5MM E ESTRUTURA DE MADEIRA PONTALETEADA</t>
  </si>
  <si>
    <t xml:space="preserve"> 4.1.7</t>
  </si>
  <si>
    <t xml:space="preserve"> 99058 </t>
  </si>
  <si>
    <t>LOCAÇÃO DE PONTO PARA REFERÊNCIA TOPOGRÁFICA. AF_10/2018</t>
  </si>
  <si>
    <t xml:space="preserve"> 4.2 </t>
  </si>
  <si>
    <t>ACOMPANHAMENTO E PROJETO EXECUTIVO</t>
  </si>
  <si>
    <t xml:space="preserve"> 4.2.1 </t>
  </si>
  <si>
    <t xml:space="preserve"> B-14 </t>
  </si>
  <si>
    <t>Manutenção dos canteiros de obras e acampamentos</t>
  </si>
  <si>
    <t>Mês</t>
  </si>
  <si>
    <t xml:space="preserve"> 4.2.2</t>
  </si>
  <si>
    <t xml:space="preserve"> 72733 </t>
  </si>
  <si>
    <t>MOBILIZACAO E INSTALACAO DE 01  EQUIPAMENTO DE SONDAGEM, DISTANCIA ACIMA DE 20KM</t>
  </si>
  <si>
    <t xml:space="preserve"> 4.2.3</t>
  </si>
  <si>
    <t xml:space="preserve"> 011329 </t>
  </si>
  <si>
    <t>Furo de sondagem - até 15m</t>
  </si>
  <si>
    <t xml:space="preserve"> 4.2.4</t>
  </si>
  <si>
    <t xml:space="preserve"> 13082056 </t>
  </si>
  <si>
    <t>Projeto executivo estrutural</t>
  </si>
  <si>
    <t xml:space="preserve"> 4.3 </t>
  </si>
  <si>
    <t>LIMPEZA DO TERRENO, ESCAVAÇÃO, MOVIMENTO DE TERRA E TRANSPORTE</t>
  </si>
  <si>
    <t xml:space="preserve"> 4.3.1 </t>
  </si>
  <si>
    <t xml:space="preserve"> 73903/001 </t>
  </si>
  <si>
    <t>LIMPEZA SUPERFICIAL DA CAMADA VEGETAL EM JAZIDA</t>
  </si>
  <si>
    <t xml:space="preserve"> 4.3.2</t>
  </si>
  <si>
    <t xml:space="preserve"> 101230 </t>
  </si>
  <si>
    <t>ESCAVAÇÃO VERTICAL A CÉU ABERTO, EM OBRAS DE INFRAESTRUTURA, INCLUINDO CARGA, DESCARGA E TRANSPORTE, EM SOLO DE 1ª CATEGORIA COM ESCAVADEIRA HIDRÁULICA (CAÇAMBA: 0,8 M³ / 111 HP), FROTA DE 3 CAMINHÕES BASCULANTES DE 14 M³, DMT ATÉ 1 KM E VELOCIDADE MÉDIA14KM/H. AF_05/2020</t>
  </si>
  <si>
    <t>m³</t>
  </si>
  <si>
    <t xml:space="preserve"> 4.3.3</t>
  </si>
  <si>
    <t xml:space="preserve"> 73965/009 </t>
  </si>
  <si>
    <t>ESCAVACAO MANUAL DE VALA EM LODO, DE 1,5 ATE 3M, EXCLUINDO ESGOTAMENTO/ESCORAMENTO.</t>
  </si>
  <si>
    <t xml:space="preserve"> 4.3.4</t>
  </si>
  <si>
    <t xml:space="preserve"> 94055 </t>
  </si>
  <si>
    <t>ESCORAMENTO DE VALA, TIPO DESCONTÍNUO, COM PROFUNDIDADE DE 0 A 1,5 M, LARGURA MENOR QUE 1,5 M, EM LOCAL COM NÍVEL BAIXO DE INTERFERÊNCIA. AF_06/2016</t>
  </si>
  <si>
    <t xml:space="preserve"> 4.4 </t>
  </si>
  <si>
    <t>ESTACAS E BLOCOS DE COROAMENTO</t>
  </si>
  <si>
    <t xml:space="preserve"> 4.4.1 </t>
  </si>
  <si>
    <t xml:space="preserve"> 2306113 </t>
  </si>
  <si>
    <t>SICRO3</t>
  </si>
  <si>
    <t>Estaca trilho TR 68 - fornecimento e cravação</t>
  </si>
  <si>
    <t>m</t>
  </si>
  <si>
    <t xml:space="preserve"> 4.4.2</t>
  </si>
  <si>
    <t xml:space="preserve"> 95609 </t>
  </si>
  <si>
    <t>Arrasamento de estacas trilho TR 68</t>
  </si>
  <si>
    <t xml:space="preserve"> 4.4.3</t>
  </si>
  <si>
    <t xml:space="preserve"> 96616 </t>
  </si>
  <si>
    <t>LASTRO DE CONCRETO MAGRO, APLICADO EM BLOCOS DE COROAMENTO OU SAPATAS. AF_08/2017</t>
  </si>
  <si>
    <t xml:space="preserve"> 4.4.4</t>
  </si>
  <si>
    <t xml:space="preserve"> 030310 </t>
  </si>
  <si>
    <t>SBC</t>
  </si>
  <si>
    <t>FORMA PARA FUNDACAO EM TABUAS DE MADEIRA E ESCORAS</t>
  </si>
  <si>
    <t xml:space="preserve"> 4.4.5</t>
  </si>
  <si>
    <t xml:space="preserve"> 050038 </t>
  </si>
  <si>
    <t>Armação p/ concreto</t>
  </si>
  <si>
    <t>KG</t>
  </si>
  <si>
    <t xml:space="preserve"> 4.4.6</t>
  </si>
  <si>
    <t xml:space="preserve"> 051452 </t>
  </si>
  <si>
    <t>Concreto usinado bombeado de 35MPA (incl. lançamento e adensamento)</t>
  </si>
  <si>
    <t xml:space="preserve"> 4.4.7</t>
  </si>
  <si>
    <t xml:space="preserve"> 92874 </t>
  </si>
  <si>
    <t>LANÇAMENTO COM USO DE BOMBA, ADENSAMENTO E ACABAMENTO DE CONCRETO EM ESTRUTURAS. AF_12/2015</t>
  </si>
  <si>
    <t xml:space="preserve"> 4.4.8</t>
  </si>
  <si>
    <t xml:space="preserve"> 050037 </t>
  </si>
  <si>
    <t>Desforma</t>
  </si>
  <si>
    <t xml:space="preserve"> 4.4.9</t>
  </si>
  <si>
    <t xml:space="preserve"> 73891/001 </t>
  </si>
  <si>
    <t>ESGOTAMENTO COM MOTO-BOMBA AUTOESCOVANTE</t>
  </si>
  <si>
    <t>H</t>
  </si>
  <si>
    <t xml:space="preserve"> 4.4.10</t>
  </si>
  <si>
    <t xml:space="preserve"> 93382 </t>
  </si>
  <si>
    <t>REATERRO MANUAL DE VALAS COM COMPACTAÇÃO MECANIZADA. AF_04/2016</t>
  </si>
  <si>
    <t xml:space="preserve"> 4.5 </t>
  </si>
  <si>
    <t>MURO DE ARRIMO</t>
  </si>
  <si>
    <t xml:space="preserve"> 4.5.1 </t>
  </si>
  <si>
    <t xml:space="preserve"> 050035 </t>
  </si>
  <si>
    <t>Formas para concreto em chapa de madeira compensada resinada e=15mm (REAP 2x)</t>
  </si>
  <si>
    <t xml:space="preserve"> 4.5.2</t>
  </si>
  <si>
    <t xml:space="preserve"> 83516 </t>
  </si>
  <si>
    <t>ESCORAMENTO FORMAS H=3,50 A 4,00 M, COM MADEIRA DE 3A QUALIDADE, NAO APARELHADA, APROVEITAMENTO TABUAS 3X E PRUMOS 4X.</t>
  </si>
  <si>
    <t xml:space="preserve"> 4.5.3</t>
  </si>
  <si>
    <t xml:space="preserve"> 4.5.4</t>
  </si>
  <si>
    <t xml:space="preserve"> 4.5.5</t>
  </si>
  <si>
    <t xml:space="preserve"> 4.5.6</t>
  </si>
  <si>
    <t xml:space="preserve"> 4.6 </t>
  </si>
  <si>
    <t>PILARES, VIGAS E TRANSVERSINAS</t>
  </si>
  <si>
    <t xml:space="preserve"> 4.6.1 </t>
  </si>
  <si>
    <t xml:space="preserve"> 4.6.2</t>
  </si>
  <si>
    <t xml:space="preserve"> 4.6.3</t>
  </si>
  <si>
    <t xml:space="preserve"> 4.6.4</t>
  </si>
  <si>
    <t xml:space="preserve"> 4.6.5</t>
  </si>
  <si>
    <t xml:space="preserve"> 4.6.6</t>
  </si>
  <si>
    <t xml:space="preserve"> 13082087 </t>
  </si>
  <si>
    <t>VIGA PREMOLDADA PROTENDIDA FCK45 MPA P/ VÃO 12M E TREM-TIPO 45T</t>
  </si>
  <si>
    <t xml:space="preserve"> 4.6.7</t>
  </si>
  <si>
    <t xml:space="preserve"> 13082088 </t>
  </si>
  <si>
    <t>LANÇAMENTO DE VIGA PROTENDIDA VÃO 15M C/ UTILIZAÇÃO DE GUINDASTE 8 EIXOS COM CAPACIDADE 15.000KN x M</t>
  </si>
  <si>
    <t>h</t>
  </si>
  <si>
    <t xml:space="preserve"> 4.7 </t>
  </si>
  <si>
    <t>LAJE</t>
  </si>
  <si>
    <t xml:space="preserve"> 4.7.1 </t>
  </si>
  <si>
    <t xml:space="preserve"> 4.7.2</t>
  </si>
  <si>
    <t xml:space="preserve"> 4.7.3</t>
  </si>
  <si>
    <t xml:space="preserve"> 4.7.4</t>
  </si>
  <si>
    <t xml:space="preserve"> 4.7.5</t>
  </si>
  <si>
    <t xml:space="preserve"> 4.8 </t>
  </si>
  <si>
    <t>SERVIÇOS DIVERSOS</t>
  </si>
  <si>
    <t xml:space="preserve"> 4.8.1 </t>
  </si>
  <si>
    <t xml:space="preserve"> 84154 </t>
  </si>
  <si>
    <t>APARELHO APOIO NEOPRENE FRETADO</t>
  </si>
  <si>
    <t>DM3</t>
  </si>
  <si>
    <t xml:space="preserve"> 4.8.2</t>
  </si>
  <si>
    <t xml:space="preserve"> 73631 </t>
  </si>
  <si>
    <t>GUARDA-CORPO EM TUBO DE ACO GALVANIZADO 1 1/2"</t>
  </si>
  <si>
    <t xml:space="preserve"> 4.8.3</t>
  </si>
  <si>
    <t xml:space="preserve"> 74064/001 </t>
  </si>
  <si>
    <t>FUNDO ANTICORROSIVO A BASE DE OXIDO DE FERRO (ZARCAO), DUAS DEMAOS</t>
  </si>
  <si>
    <t xml:space="preserve"> 4.8.4</t>
  </si>
  <si>
    <t xml:space="preserve"> 73924/003 </t>
  </si>
  <si>
    <t>PINTURA ESMALTE FOSCO, DUAS DEMAOS, SOBRE SUPERFICIE METALICA</t>
  </si>
  <si>
    <t xml:space="preserve"> 4.8.5</t>
  </si>
  <si>
    <t xml:space="preserve"> 270220 </t>
  </si>
  <si>
    <t>Limpeza geral e entrega da obra</t>
  </si>
  <si>
    <t>____________________________________________________________</t>
  </si>
  <si>
    <t>1º MEDIÇÃO</t>
  </si>
  <si>
    <t>6º MEDIÇÃO</t>
  </si>
  <si>
    <t>DANIEL SANTANA GOMES</t>
  </si>
  <si>
    <t>CONSTRUFAZ MÁQUINAS E TERRAPLENAGEM LTDA</t>
  </si>
  <si>
    <t>2º MEDIÇÃO</t>
  </si>
  <si>
    <t>7º MEDIÇÃO</t>
  </si>
  <si>
    <t>ENGENHEIRO CIVIL</t>
  </si>
  <si>
    <t>CRISTIANO CUSTÓDIO DE QUEIROZ - Sócio Administrador</t>
  </si>
  <si>
    <t>3º MEDIÇÃO</t>
  </si>
  <si>
    <t>8º MEDIÇÃO</t>
  </si>
  <si>
    <t>CREA-PA 151891829-8</t>
  </si>
  <si>
    <t>CPF: 838.070.392-87</t>
  </si>
  <si>
    <t>4º MEDIÇÃO</t>
  </si>
  <si>
    <t>9º MEDIÇÃO</t>
  </si>
  <si>
    <t>Fiscal da PMVX</t>
  </si>
  <si>
    <t>CNPJ: 14.916.797/0001-86</t>
  </si>
  <si>
    <t>5º MEDIÇÃO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</si>
</sst>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VT&quot;* #,##0.00_-;\-&quot;VT&quot;* #,##0.00_-;_-&quot;VT&quot;* &quot;-&quot;??_-;_-@_-"/>
    <numFmt numFmtId="43" formatCode="_-* #,##0.00_-;\-* #,##0.00_-;_-* &quot;-&quot;??_-;_-@_-"/>
    <numFmt numFmtId="164" formatCode="[$-F800]dddd\,\ mmmm\ dd\,\ yyyy"/>
    <numFmt numFmtId="165" formatCode="#,##0.00\ ;&quot; (&quot;#,##0.00\);&quot; -&quot;#\ ;@\ "/>
    <numFmt numFmtId="166" formatCode="_-&quot;R$&quot;\ * #,##0.00_-;\-&quot;R$&quot;\ * #,##0.00_-;_-&quot;R$&quot;\ * &quot;-&quot;??_-;_-@_-"/>
    <numFmt numFmtId="167" formatCode="[$R$-416]\ #,##0.00;[Red]\-[$R$-416]\ #,##0.00"/>
    <numFmt numFmtId="168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0" borderId="0" applyFill="0" applyBorder="0" applyAlignment="0" applyProtection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 applyProtection="1">
      <alignment vertical="center"/>
    </xf>
    <xf numFmtId="43" fontId="2" fillId="2" borderId="1" xfId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2" fillId="2" borderId="1" xfId="1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 applyProtection="1">
      <alignment vertical="center"/>
    </xf>
    <xf numFmtId="43" fontId="2" fillId="2" borderId="1" xfId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 applyProtection="1">
      <alignment horizontal="center" vertical="center"/>
    </xf>
    <xf numFmtId="4" fontId="6" fillId="2" borderId="1" xfId="1" applyNumberFormat="1" applyFont="1" applyFill="1" applyBorder="1" applyAlignment="1" applyProtection="1">
      <alignment horizontal="left" vertical="center"/>
    </xf>
    <xf numFmtId="10" fontId="4" fillId="2" borderId="1" xfId="3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43" fontId="2" fillId="0" borderId="7" xfId="1" applyFont="1" applyFill="1" applyBorder="1" applyAlignment="1" applyProtection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0" fontId="1" fillId="0" borderId="7" xfId="3" applyNumberFormat="1" applyFill="1" applyBorder="1" applyAlignment="1">
      <alignment horizontal="center" vertical="center"/>
    </xf>
    <xf numFmtId="43" fontId="6" fillId="0" borderId="7" xfId="1" applyFont="1" applyFill="1" applyBorder="1" applyAlignment="1" applyProtection="1">
      <alignment horizontal="center" vertical="center"/>
    </xf>
    <xf numFmtId="167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" xfId="1" applyNumberFormat="1" applyFont="1" applyFill="1" applyBorder="1" applyAlignment="1" applyProtection="1">
      <alignment vertical="center"/>
    </xf>
    <xf numFmtId="4" fontId="7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 applyProtection="1">
      <alignment horizontal="right" vertical="center"/>
    </xf>
    <xf numFmtId="4" fontId="6" fillId="2" borderId="1" xfId="1" applyNumberFormat="1" applyFont="1" applyFill="1" applyBorder="1" applyAlignment="1" applyProtection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6" fontId="5" fillId="2" borderId="0" xfId="4" applyFont="1" applyFill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4" fontId="2" fillId="2" borderId="0" xfId="1" applyNumberFormat="1" applyFont="1" applyFill="1" applyBorder="1" applyAlignment="1" applyProtection="1">
      <alignment horizontal="center" vertical="center"/>
    </xf>
    <xf numFmtId="4" fontId="2" fillId="2" borderId="0" xfId="1" applyNumberFormat="1" applyFont="1" applyFill="1" applyBorder="1" applyAlignment="1" applyProtection="1">
      <alignment vertical="top"/>
    </xf>
    <xf numFmtId="4" fontId="4" fillId="2" borderId="0" xfId="1" applyNumberFormat="1" applyFont="1" applyFill="1" applyBorder="1" applyAlignment="1" applyProtection="1">
      <alignment vertical="center"/>
    </xf>
    <xf numFmtId="0" fontId="6" fillId="2" borderId="0" xfId="0" applyFont="1" applyFill="1" applyAlignment="1">
      <alignment horizontal="center"/>
    </xf>
    <xf numFmtId="167" fontId="6" fillId="2" borderId="0" xfId="0" applyNumberFormat="1" applyFont="1" applyFill="1" applyAlignment="1">
      <alignment vertical="top"/>
    </xf>
    <xf numFmtId="4" fontId="4" fillId="2" borderId="0" xfId="1" applyNumberFormat="1" applyFont="1" applyFill="1" applyBorder="1" applyAlignment="1" applyProtection="1">
      <alignment vertical="center" wrapText="1"/>
    </xf>
    <xf numFmtId="0" fontId="2" fillId="3" borderId="0" xfId="0" applyFont="1" applyFill="1" applyAlignment="1">
      <alignment horizontal="center" vertical="center"/>
    </xf>
    <xf numFmtId="166" fontId="5" fillId="3" borderId="0" xfId="4" applyFont="1" applyFill="1" applyBorder="1" applyAlignment="1">
      <alignment horizontal="center" vertical="center"/>
    </xf>
    <xf numFmtId="0" fontId="0" fillId="2" borderId="0" xfId="0" applyFont="1" applyFill="1"/>
    <xf numFmtId="43" fontId="6" fillId="2" borderId="0" xfId="1" applyFont="1" applyFill="1" applyBorder="1" applyAlignment="1" applyProtection="1">
      <alignment vertical="center"/>
    </xf>
    <xf numFmtId="43" fontId="4" fillId="2" borderId="0" xfId="1" applyFont="1" applyFill="1" applyBorder="1" applyAlignment="1" applyProtection="1"/>
    <xf numFmtId="10" fontId="6" fillId="2" borderId="0" xfId="3" applyNumberFormat="1" applyFont="1" applyFill="1" applyBorder="1" applyAlignment="1" applyProtection="1">
      <alignment horizontal="center"/>
    </xf>
    <xf numFmtId="168" fontId="7" fillId="0" borderId="1" xfId="2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center"/>
    </xf>
    <xf numFmtId="168" fontId="2" fillId="2" borderId="1" xfId="0" applyNumberFormat="1" applyFont="1" applyFill="1" applyBorder="1" applyAlignment="1" applyProtection="1">
      <alignment vertical="center" wrapText="1"/>
      <protection locked="0"/>
    </xf>
    <xf numFmtId="168" fontId="7" fillId="2" borderId="1" xfId="1" applyNumberFormat="1" applyFont="1" applyFill="1" applyBorder="1" applyAlignment="1" applyProtection="1">
      <alignment horizontal="center" vertical="center"/>
    </xf>
    <xf numFmtId="168" fontId="6" fillId="2" borderId="1" xfId="0" applyNumberFormat="1" applyFont="1" applyFill="1" applyBorder="1" applyAlignment="1">
      <alignment vertical="center"/>
    </xf>
    <xf numFmtId="168" fontId="6" fillId="2" borderId="0" xfId="0" applyNumberFormat="1" applyFont="1" applyFill="1" applyAlignment="1">
      <alignment horizontal="center" vertical="center"/>
    </xf>
    <xf numFmtId="168" fontId="0" fillId="0" borderId="0" xfId="0" applyNumberFormat="1"/>
    <xf numFmtId="168" fontId="2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vertical="center"/>
    </xf>
    <xf numFmtId="168" fontId="6" fillId="2" borderId="1" xfId="1" applyNumberFormat="1" applyFont="1" applyFill="1" applyBorder="1" applyAlignment="1" applyProtection="1">
      <alignment horizontal="right" vertical="center"/>
    </xf>
    <xf numFmtId="168" fontId="7" fillId="0" borderId="7" xfId="2" applyNumberFormat="1" applyFont="1" applyFill="1" applyBorder="1" applyAlignment="1" applyProtection="1">
      <alignment vertical="center"/>
    </xf>
    <xf numFmtId="168" fontId="2" fillId="2" borderId="1" xfId="1" applyNumberFormat="1" applyFont="1" applyFill="1" applyBorder="1" applyAlignment="1" applyProtection="1">
      <alignment horizontal="right" vertical="center"/>
    </xf>
    <xf numFmtId="168" fontId="6" fillId="2" borderId="0" xfId="0" applyNumberFormat="1" applyFont="1" applyFill="1" applyAlignment="1">
      <alignment vertical="center"/>
    </xf>
    <xf numFmtId="168" fontId="4" fillId="2" borderId="0" xfId="1" applyNumberFormat="1" applyFont="1" applyFill="1" applyBorder="1" applyAlignment="1" applyProtection="1">
      <alignment vertical="center"/>
    </xf>
    <xf numFmtId="168" fontId="4" fillId="2" borderId="0" xfId="1" applyNumberFormat="1" applyFont="1" applyFill="1" applyBorder="1" applyAlignment="1" applyProtection="1">
      <alignment vertical="center" wrapText="1"/>
    </xf>
    <xf numFmtId="168" fontId="4" fillId="2" borderId="0" xfId="1" applyNumberFormat="1" applyFont="1" applyFill="1" applyBorder="1" applyAlignment="1" applyProtection="1"/>
    <xf numFmtId="0" fontId="2" fillId="2" borderId="0" xfId="0" applyFont="1" applyFill="1" applyAlignment="1">
      <alignment horizontal="center" vertical="top"/>
    </xf>
    <xf numFmtId="4" fontId="5" fillId="0" borderId="0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 applyProtection="1">
      <alignment horizontal="center" vertical="top"/>
    </xf>
    <xf numFmtId="4" fontId="5" fillId="0" borderId="0" xfId="1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 applyProtection="1">
      <alignment horizontal="center" vertical="center"/>
    </xf>
  </cellXfs>
  <cellStyles count="5">
    <cellStyle name="Moeda" xfId="2" builtinId="4"/>
    <cellStyle name="Moeda 3 2" xf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422275</xdr:colOff>
      <xdr:row>0</xdr:row>
      <xdr:rowOff>49646</xdr:rowOff>
    </xdr:from>
    <xdr:to>
      <xdr:col>21</xdr:col>
      <xdr:colOff>1211118</xdr:colOff>
      <xdr:row>2</xdr:row>
      <xdr:rowOff>600364</xdr:rowOff>
    </xdr:to>
    <xdr:pic>
      <xdr:nvPicPr>
        <xdr:cNvPr id="2" name="Imagem 3" descr="D:\Documents\Downloads\WhatsApp Image 2021-01-29 at 11.53.34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69" t="4233" r="15334" b="7397"/>
        <a:stretch>
          <a:fillRect/>
        </a:stretch>
      </xdr:blipFill>
      <xdr:spPr bwMode="auto">
        <a:xfrm>
          <a:off x="21932900" y="49646"/>
          <a:ext cx="788843" cy="931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0</xdr:col>
      <xdr:colOff>828675</xdr:colOff>
      <xdr:row>2</xdr:row>
      <xdr:rowOff>533400</xdr:rowOff>
    </xdr:to>
    <xdr:pic>
      <xdr:nvPicPr>
        <xdr:cNvPr id="3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715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278%20-%20PAVIMENTA&#199;&#195;O%20E%20CONSTRU&#199;&#195;O%20DE%20PONTES%20DE%20CONCRETO%20-%209&#186;%20BOLETIM%20DE%20PO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ções"/>
      <sheetName val="capa"/>
      <sheetName val="Resumo OrçaFascio"/>
      <sheetName val="orçamento orçaFascio"/>
      <sheetName val="orçamento analítico-composições"/>
      <sheetName val="Cronograma Orçafascio"/>
      <sheetName val="INFROMAÇÕES MEDIÇÃO"/>
      <sheetName val="Planilha de Medição empresa"/>
      <sheetName val="Planilha da 02 Medição"/>
      <sheetName val="Planilha da 03 Medição"/>
      <sheetName val="Planilha da 04 Medição"/>
      <sheetName val="Planilha da 05 Medição"/>
      <sheetName val="Planilha da 06 Medição"/>
      <sheetName val="Planilha da 07 Medição"/>
      <sheetName val="Planilha da 08 Medição"/>
      <sheetName val="Planilha da 09 Medição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CONSTRUFAZ MAQUINAS E TERRAPLENAGEM LTDA</v>
          </cell>
        </row>
        <row r="7">
          <cell r="B7" t="str">
            <v>CONCORRÊNCIA N° 3/2022-001-PMVX</v>
          </cell>
        </row>
        <row r="9">
          <cell r="B9" t="str">
            <v>ENDEREÇO: NA RODOVIA QUE LIGA O MUNICÍPIO DE VITÓRIA DO XINGU A BR-230 (TRANSAMAZÔNICA), ESTADO DO PARÁ.</v>
          </cell>
        </row>
        <row r="11">
          <cell r="B11" t="str">
            <v>ENG. CIVIL  DANIEL SANTANA GOMES</v>
          </cell>
        </row>
        <row r="13">
          <cell r="B13" t="str">
            <v>03 de março de 2022</v>
          </cell>
        </row>
        <row r="15">
          <cell r="B15" t="str">
            <v>240 (Duzentos e quarenta) dias</v>
          </cell>
        </row>
        <row r="17">
          <cell r="B17" t="str">
            <v>08 - Meses</v>
          </cell>
        </row>
        <row r="24">
          <cell r="B24" t="str">
            <v>PONTE 03 DE 42 METROS DE COMPRIMENTO POR 8,4 METROS DE LARGURA EM CONCRETO ARMADO NA RODOVIA QUE LIGA O MUNICÍPIO DE VITÓRIA DO XINGU A BR-230 (TRANSAMAZÔNICA), ESTADO DO PARÁ</v>
          </cell>
        </row>
      </sheetData>
      <sheetData sheetId="7">
        <row r="86">
          <cell r="T86">
            <v>108573.91</v>
          </cell>
        </row>
      </sheetData>
      <sheetData sheetId="8">
        <row r="87">
          <cell r="T87">
            <v>58173.68</v>
          </cell>
        </row>
      </sheetData>
      <sheetData sheetId="9">
        <row r="88">
          <cell r="T88">
            <v>224950.31</v>
          </cell>
        </row>
      </sheetData>
      <sheetData sheetId="10">
        <row r="89">
          <cell r="T89">
            <v>259601.21</v>
          </cell>
        </row>
      </sheetData>
      <sheetData sheetId="11">
        <row r="90">
          <cell r="T90">
            <v>203064.19</v>
          </cell>
        </row>
      </sheetData>
      <sheetData sheetId="12">
        <row r="86">
          <cell r="V86">
            <v>324466.51</v>
          </cell>
        </row>
      </sheetData>
      <sheetData sheetId="13">
        <row r="87">
          <cell r="V87">
            <v>391641.41</v>
          </cell>
        </row>
      </sheetData>
      <sheetData sheetId="14">
        <row r="16">
          <cell r="I16">
            <v>1</v>
          </cell>
        </row>
        <row r="17">
          <cell r="I17">
            <v>12</v>
          </cell>
        </row>
        <row r="18">
          <cell r="I18">
            <v>1</v>
          </cell>
        </row>
        <row r="19">
          <cell r="I19">
            <v>1500</v>
          </cell>
        </row>
        <row r="20">
          <cell r="I20">
            <v>48</v>
          </cell>
        </row>
        <row r="21">
          <cell r="I21">
            <v>464</v>
          </cell>
        </row>
        <row r="22">
          <cell r="I22">
            <v>2368.8000000000002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5</v>
          </cell>
        </row>
        <row r="26">
          <cell r="I26">
            <v>1</v>
          </cell>
        </row>
        <row r="27">
          <cell r="I27">
            <v>2</v>
          </cell>
        </row>
        <row r="28">
          <cell r="I28">
            <v>3000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5000</v>
          </cell>
        </row>
        <row r="32">
          <cell r="I32">
            <v>1000</v>
          </cell>
        </row>
        <row r="33">
          <cell r="I33">
            <v>89.98</v>
          </cell>
        </row>
        <row r="34">
          <cell r="I34">
            <v>62.76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756</v>
          </cell>
        </row>
        <row r="38">
          <cell r="I38">
            <v>84</v>
          </cell>
        </row>
        <row r="39">
          <cell r="I39">
            <v>6.51</v>
          </cell>
        </row>
        <row r="40">
          <cell r="I40">
            <v>144.59</v>
          </cell>
        </row>
        <row r="41">
          <cell r="I41">
            <v>5786.12</v>
          </cell>
        </row>
        <row r="42">
          <cell r="I42">
            <v>72.91</v>
          </cell>
        </row>
        <row r="43">
          <cell r="I43">
            <v>72.91</v>
          </cell>
        </row>
        <row r="44">
          <cell r="I44">
            <v>144.59</v>
          </cell>
        </row>
        <row r="45">
          <cell r="I45">
            <v>176</v>
          </cell>
        </row>
        <row r="46">
          <cell r="I46">
            <v>144.59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1562.55</v>
          </cell>
        </row>
        <row r="58">
          <cell r="I58">
            <v>35071.379999999997</v>
          </cell>
        </row>
        <row r="59">
          <cell r="I59">
            <v>326.13</v>
          </cell>
        </row>
        <row r="60">
          <cell r="I60">
            <v>326.13</v>
          </cell>
        </row>
        <row r="61">
          <cell r="I61">
            <v>1562.55</v>
          </cell>
        </row>
        <row r="62">
          <cell r="I62">
            <v>47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88">
          <cell r="V88">
            <v>296364.71999999997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view="pageBreakPreview" topLeftCell="C81" zoomScale="70" zoomScaleNormal="40" zoomScaleSheetLayoutView="70" workbookViewId="0">
      <selection activeCell="A4" sqref="A4:V5"/>
    </sheetView>
  </sheetViews>
  <sheetFormatPr defaultRowHeight="15" x14ac:dyDescent="0.25"/>
  <cols>
    <col min="1" max="1" width="15.28515625" bestFit="1" customWidth="1"/>
    <col min="2" max="2" width="12.28515625" bestFit="1" customWidth="1"/>
    <col min="3" max="3" width="9.7109375" bestFit="1" customWidth="1"/>
    <col min="4" max="4" width="35.85546875" bestFit="1" customWidth="1"/>
    <col min="5" max="5" width="5" bestFit="1" customWidth="1"/>
    <col min="6" max="6" width="11.42578125" bestFit="1" customWidth="1"/>
    <col min="7" max="7" width="10" bestFit="1" customWidth="1"/>
    <col min="8" max="8" width="10.42578125" bestFit="1" customWidth="1"/>
    <col min="9" max="9" width="19" bestFit="1" customWidth="1"/>
    <col min="10" max="10" width="18.7109375" style="69" customWidth="1"/>
    <col min="11" max="11" width="24" style="69" bestFit="1" customWidth="1"/>
    <col min="12" max="12" width="14" bestFit="1" customWidth="1"/>
    <col min="13" max="13" width="13.7109375" bestFit="1" customWidth="1"/>
    <col min="14" max="14" width="20.28515625" bestFit="1" customWidth="1"/>
    <col min="15" max="15" width="15.5703125" bestFit="1" customWidth="1"/>
    <col min="16" max="16" width="12.7109375" bestFit="1" customWidth="1"/>
    <col min="17" max="17" width="9.140625" bestFit="1" customWidth="1"/>
    <col min="18" max="18" width="10.5703125" bestFit="1" customWidth="1"/>
    <col min="19" max="19" width="13.5703125" bestFit="1" customWidth="1"/>
    <col min="20" max="20" width="23.7109375" customWidth="1"/>
    <col min="21" max="21" width="17.28515625" bestFit="1" customWidth="1"/>
    <col min="22" max="22" width="20.42578125" bestFit="1" customWidth="1"/>
  </cols>
  <sheetData>
    <row r="1" spans="1:22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51.7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x14ac:dyDescent="0.25">
      <c r="A4" s="83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22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25">
      <c r="A6" s="108" t="s">
        <v>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2" t="s">
        <v>3</v>
      </c>
      <c r="U6" s="2"/>
      <c r="V6" s="3"/>
    </row>
    <row r="7" spans="1:22" x14ac:dyDescent="0.25">
      <c r="A7" s="4" t="s">
        <v>4</v>
      </c>
      <c r="B7" s="4"/>
      <c r="C7" s="4"/>
      <c r="D7" s="109" t="str">
        <f>'[1]INFROMAÇÕES MEDIÇÃO'!B24</f>
        <v>PONTE 03 DE 42 METROS DE COMPRIMENTO POR 8,4 METROS DE LARGURA EM CONCRETO ARMADO NA RODOVIA QUE LIGA O MUNICÍPIO DE VITÓRIA DO XINGU A BR-230 (TRANSAMAZÔNICA), ESTADO DO PARÁ</v>
      </c>
      <c r="E7" s="109"/>
      <c r="F7" s="109"/>
      <c r="G7" s="109"/>
      <c r="H7" s="109"/>
      <c r="I7" s="109"/>
      <c r="J7" s="109"/>
      <c r="K7" s="70" t="s">
        <v>5</v>
      </c>
      <c r="L7" s="103" t="str">
        <f>'[1]INFROMAÇÕES MEDIÇÃO'!B9</f>
        <v>ENDEREÇO: NA RODOVIA QUE LIGA O MUNICÍPIO DE VITÓRIA DO XINGU A BR-230 (TRANSAMAZÔNICA), ESTADO DO PARÁ.</v>
      </c>
      <c r="M7" s="104"/>
      <c r="N7" s="104"/>
      <c r="O7" s="104"/>
      <c r="P7" s="104"/>
      <c r="Q7" s="104"/>
      <c r="R7" s="104"/>
      <c r="S7" s="105"/>
      <c r="T7" s="5" t="s">
        <v>6</v>
      </c>
      <c r="U7" s="3"/>
      <c r="V7" s="3">
        <f>K80</f>
        <v>2819106.1920999996</v>
      </c>
    </row>
    <row r="8" spans="1:22" x14ac:dyDescent="0.25">
      <c r="A8" s="6" t="s">
        <v>7</v>
      </c>
      <c r="B8" s="6"/>
      <c r="C8" s="6"/>
      <c r="D8" s="102" t="str">
        <f>'[1]INFROMAÇÕES MEDIÇÃO'!B7</f>
        <v>CONCORRÊNCIA N° 3/2022-001-PMVX</v>
      </c>
      <c r="E8" s="102"/>
      <c r="F8" s="102"/>
      <c r="G8" s="102"/>
      <c r="H8" s="102"/>
      <c r="I8" s="102"/>
      <c r="J8" s="102"/>
      <c r="K8" s="71" t="s">
        <v>8</v>
      </c>
      <c r="L8" s="110" t="str">
        <f>'[1]INFROMAÇÕES MEDIÇÃO'!B13</f>
        <v>03 de março de 2022</v>
      </c>
      <c r="M8" s="111"/>
      <c r="N8" s="7" t="s">
        <v>9</v>
      </c>
      <c r="O8" s="112" t="str">
        <f>'[1]INFROMAÇÕES MEDIÇÃO'!B15</f>
        <v>240 (Duzentos e quarenta) dias</v>
      </c>
      <c r="P8" s="112"/>
      <c r="Q8" s="113" t="s">
        <v>10</v>
      </c>
      <c r="R8" s="113"/>
      <c r="S8" s="8" t="str">
        <f>'[1]INFROMAÇÕES MEDIÇÃO'!B17</f>
        <v>08 - Meses</v>
      </c>
      <c r="T8" s="5" t="s">
        <v>11</v>
      </c>
      <c r="U8" s="3"/>
      <c r="V8" s="3"/>
    </row>
    <row r="9" spans="1:22" x14ac:dyDescent="0.25">
      <c r="A9" s="6" t="s">
        <v>12</v>
      </c>
      <c r="B9" s="6"/>
      <c r="C9" s="6"/>
      <c r="D9" s="102" t="str">
        <f>'[1]INFROMAÇÕES MEDIÇÃO'!B3</f>
        <v>CONSTRUFAZ MAQUINAS E TERRAPLENAGEM LTDA</v>
      </c>
      <c r="E9" s="102"/>
      <c r="F9" s="102"/>
      <c r="G9" s="102"/>
      <c r="H9" s="102"/>
      <c r="I9" s="102"/>
      <c r="J9" s="102"/>
      <c r="K9" s="72" t="s">
        <v>13</v>
      </c>
      <c r="L9" s="103" t="str">
        <f>'[1]INFROMAÇÕES MEDIÇÃO'!B11</f>
        <v>ENG. CIVIL  DANIEL SANTANA GOMES</v>
      </c>
      <c r="M9" s="104"/>
      <c r="N9" s="104"/>
      <c r="O9" s="104"/>
      <c r="P9" s="104"/>
      <c r="Q9" s="104"/>
      <c r="R9" s="104"/>
      <c r="S9" s="105"/>
      <c r="T9" s="5" t="s">
        <v>14</v>
      </c>
      <c r="U9" s="3"/>
      <c r="V9" s="3">
        <f>SUM(V7:V8)</f>
        <v>2819106.1920999996</v>
      </c>
    </row>
    <row r="10" spans="1:22" x14ac:dyDescent="0.25">
      <c r="A10" s="99" t="s">
        <v>15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6" t="s">
        <v>16</v>
      </c>
      <c r="R10" s="106"/>
      <c r="S10" s="106"/>
      <c r="T10" s="106" t="s">
        <v>17</v>
      </c>
      <c r="U10" s="106"/>
      <c r="V10" s="106"/>
    </row>
    <row r="11" spans="1:22" x14ac:dyDescent="0.2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7" t="s">
        <v>18</v>
      </c>
      <c r="R11" s="97"/>
      <c r="S11" s="97"/>
      <c r="T11" s="97"/>
      <c r="U11" s="98" t="s">
        <v>19</v>
      </c>
      <c r="V11" s="98"/>
    </row>
    <row r="12" spans="1:22" x14ac:dyDescent="0.25">
      <c r="A12" s="99" t="s">
        <v>20</v>
      </c>
      <c r="B12" s="99"/>
      <c r="C12" s="100"/>
      <c r="D12" s="99" t="s">
        <v>21</v>
      </c>
      <c r="E12" s="99" t="s">
        <v>22</v>
      </c>
      <c r="F12" s="97" t="s">
        <v>23</v>
      </c>
      <c r="G12" s="97"/>
      <c r="H12" s="97"/>
      <c r="I12" s="97"/>
      <c r="J12" s="97" t="s">
        <v>19</v>
      </c>
      <c r="K12" s="97"/>
      <c r="L12" s="97"/>
      <c r="M12" s="1" t="s">
        <v>24</v>
      </c>
      <c r="N12" s="9"/>
      <c r="O12" s="9"/>
      <c r="P12" s="1" t="s">
        <v>19</v>
      </c>
      <c r="Q12" s="97" t="s">
        <v>25</v>
      </c>
      <c r="R12" s="97"/>
      <c r="S12" s="98" t="s">
        <v>26</v>
      </c>
      <c r="T12" s="98"/>
      <c r="U12" s="98" t="s">
        <v>27</v>
      </c>
      <c r="V12" s="98"/>
    </row>
    <row r="13" spans="1:22" x14ac:dyDescent="0.25">
      <c r="A13" s="99"/>
      <c r="B13" s="99"/>
      <c r="C13" s="101"/>
      <c r="D13" s="99"/>
      <c r="E13" s="99"/>
      <c r="F13" s="1" t="s">
        <v>28</v>
      </c>
      <c r="G13" s="1" t="s">
        <v>29</v>
      </c>
      <c r="H13" s="1" t="s">
        <v>30</v>
      </c>
      <c r="I13" s="1" t="s">
        <v>31</v>
      </c>
      <c r="J13" s="64" t="s">
        <v>32</v>
      </c>
      <c r="K13" s="64" t="s">
        <v>28</v>
      </c>
      <c r="L13" s="1" t="s">
        <v>33</v>
      </c>
      <c r="M13" s="1" t="s">
        <v>24</v>
      </c>
      <c r="N13" s="1" t="s">
        <v>19</v>
      </c>
      <c r="O13" s="1" t="s">
        <v>34</v>
      </c>
      <c r="P13" s="1" t="s">
        <v>35</v>
      </c>
      <c r="Q13" s="1" t="s">
        <v>36</v>
      </c>
      <c r="R13" s="1" t="s">
        <v>37</v>
      </c>
      <c r="S13" s="3" t="s">
        <v>38</v>
      </c>
      <c r="T13" s="3" t="s">
        <v>37</v>
      </c>
      <c r="U13" s="3" t="s">
        <v>38</v>
      </c>
      <c r="V13" s="3" t="s">
        <v>37</v>
      </c>
    </row>
    <row r="14" spans="1:22" x14ac:dyDescent="0.25">
      <c r="A14" s="10">
        <v>4</v>
      </c>
      <c r="B14" s="11"/>
      <c r="C14" s="11"/>
      <c r="D14" s="11" t="s">
        <v>39</v>
      </c>
      <c r="E14" s="12"/>
      <c r="F14" s="12"/>
      <c r="G14" s="13"/>
      <c r="H14" s="14"/>
      <c r="I14" s="14"/>
      <c r="J14" s="65"/>
      <c r="K14" s="73"/>
      <c r="L14" s="15"/>
      <c r="M14" s="16"/>
      <c r="N14" s="17"/>
      <c r="O14" s="17"/>
      <c r="P14" s="17"/>
      <c r="Q14" s="18"/>
      <c r="R14" s="18"/>
      <c r="S14" s="19"/>
      <c r="T14" s="19"/>
      <c r="U14" s="19"/>
      <c r="V14" s="19"/>
    </row>
    <row r="15" spans="1:22" x14ac:dyDescent="0.25">
      <c r="A15" s="10" t="s">
        <v>40</v>
      </c>
      <c r="B15" s="11"/>
      <c r="C15" s="11"/>
      <c r="D15" s="11" t="s">
        <v>41</v>
      </c>
      <c r="E15" s="12"/>
      <c r="F15" s="12"/>
      <c r="G15" s="20"/>
      <c r="H15" s="14"/>
      <c r="I15" s="14"/>
      <c r="J15" s="66"/>
      <c r="K15" s="66"/>
      <c r="L15" s="15"/>
      <c r="M15" s="16"/>
      <c r="N15" s="17"/>
      <c r="O15" s="17"/>
      <c r="P15" s="17"/>
      <c r="Q15" s="21"/>
      <c r="R15" s="21"/>
      <c r="S15" s="19"/>
      <c r="T15" s="19"/>
      <c r="U15" s="19"/>
      <c r="V15" s="19"/>
    </row>
    <row r="16" spans="1:22" ht="30" x14ac:dyDescent="0.25">
      <c r="A16" s="12" t="s">
        <v>42</v>
      </c>
      <c r="B16" s="22" t="s">
        <v>43</v>
      </c>
      <c r="C16" s="23" t="s">
        <v>44</v>
      </c>
      <c r="D16" s="24" t="s">
        <v>45</v>
      </c>
      <c r="E16" s="12" t="s">
        <v>22</v>
      </c>
      <c r="F16" s="25">
        <v>1</v>
      </c>
      <c r="G16" s="20"/>
      <c r="H16" s="14">
        <v>0</v>
      </c>
      <c r="I16" s="14">
        <f>H16+'[1]Planilha da 08 Medição'!I16</f>
        <v>1</v>
      </c>
      <c r="J16" s="63">
        <v>29338.71</v>
      </c>
      <c r="K16" s="74">
        <f>F16*J16</f>
        <v>29338.71</v>
      </c>
      <c r="L16" s="26">
        <f>G16*K16</f>
        <v>0</v>
      </c>
      <c r="M16" s="27">
        <f>F16+G16</f>
        <v>1</v>
      </c>
      <c r="N16" s="28">
        <f>M16-I16</f>
        <v>0</v>
      </c>
      <c r="O16" s="28">
        <f>M16*J16</f>
        <v>29338.71</v>
      </c>
      <c r="P16" s="28">
        <f>N16*J16</f>
        <v>0</v>
      </c>
      <c r="Q16" s="29">
        <f>S16/O16</f>
        <v>0</v>
      </c>
      <c r="R16" s="29">
        <f>T16/O16</f>
        <v>1</v>
      </c>
      <c r="S16" s="30">
        <f>H16*J16</f>
        <v>0</v>
      </c>
      <c r="T16" s="30">
        <f>I16*J16</f>
        <v>29338.71</v>
      </c>
      <c r="U16" s="30">
        <f>H16*J16</f>
        <v>0</v>
      </c>
      <c r="V16" s="30">
        <f>I16*J16</f>
        <v>29338.71</v>
      </c>
    </row>
    <row r="17" spans="1:22" ht="30" x14ac:dyDescent="0.25">
      <c r="A17" s="12" t="s">
        <v>46</v>
      </c>
      <c r="B17" s="22" t="s">
        <v>47</v>
      </c>
      <c r="C17" s="23" t="s">
        <v>48</v>
      </c>
      <c r="D17" s="24" t="s">
        <v>49</v>
      </c>
      <c r="E17" s="12" t="s">
        <v>50</v>
      </c>
      <c r="F17" s="25">
        <v>12</v>
      </c>
      <c r="G17" s="20"/>
      <c r="H17" s="14">
        <v>0</v>
      </c>
      <c r="I17" s="14">
        <f>H17+'[1]Planilha da 08 Medição'!I17</f>
        <v>12</v>
      </c>
      <c r="J17" s="63">
        <v>423.89</v>
      </c>
      <c r="K17" s="74">
        <f t="shared" ref="K17:L78" si="0">F17*J17</f>
        <v>5086.68</v>
      </c>
      <c r="L17" s="15">
        <f t="shared" si="0"/>
        <v>0</v>
      </c>
      <c r="M17" s="27">
        <f t="shared" ref="M17:M78" si="1">F17+G17</f>
        <v>12</v>
      </c>
      <c r="N17" s="28">
        <f t="shared" ref="N17:N78" si="2">M17-I17</f>
        <v>0</v>
      </c>
      <c r="O17" s="28">
        <f t="shared" ref="O17:O78" si="3">M17*J17</f>
        <v>5086.68</v>
      </c>
      <c r="P17" s="28">
        <f t="shared" ref="P17:P78" si="4">N17*J17</f>
        <v>0</v>
      </c>
      <c r="Q17" s="29">
        <f t="shared" ref="Q17:Q78" si="5">S17/O17</f>
        <v>0</v>
      </c>
      <c r="R17" s="29">
        <f t="shared" ref="R17:R78" si="6">T17/O17</f>
        <v>1</v>
      </c>
      <c r="S17" s="30">
        <f t="shared" ref="S17:S78" si="7">H17*J17</f>
        <v>0</v>
      </c>
      <c r="T17" s="30">
        <f t="shared" ref="T17:T78" si="8">I17*J17</f>
        <v>5086.68</v>
      </c>
      <c r="U17" s="30">
        <f t="shared" ref="U17:U78" si="9">H17*J17</f>
        <v>0</v>
      </c>
      <c r="V17" s="30">
        <f t="shared" ref="V17:V78" si="10">I17*J17</f>
        <v>5086.68</v>
      </c>
    </row>
    <row r="18" spans="1:22" ht="45" x14ac:dyDescent="0.25">
      <c r="A18" s="12" t="s">
        <v>51</v>
      </c>
      <c r="B18" s="22" t="s">
        <v>52</v>
      </c>
      <c r="C18" s="23" t="s">
        <v>48</v>
      </c>
      <c r="D18" s="24" t="s">
        <v>53</v>
      </c>
      <c r="E18" s="12" t="s">
        <v>22</v>
      </c>
      <c r="F18" s="25">
        <v>1</v>
      </c>
      <c r="G18" s="20"/>
      <c r="H18" s="14">
        <v>0</v>
      </c>
      <c r="I18" s="14">
        <f>H18+'[1]Planilha da 08 Medição'!I18</f>
        <v>1</v>
      </c>
      <c r="J18" s="63">
        <v>2724.68</v>
      </c>
      <c r="K18" s="74">
        <f t="shared" si="0"/>
        <v>2724.68</v>
      </c>
      <c r="L18" s="15">
        <f t="shared" si="0"/>
        <v>0</v>
      </c>
      <c r="M18" s="27">
        <f t="shared" si="1"/>
        <v>1</v>
      </c>
      <c r="N18" s="28">
        <f t="shared" si="2"/>
        <v>0</v>
      </c>
      <c r="O18" s="28">
        <f t="shared" si="3"/>
        <v>2724.68</v>
      </c>
      <c r="P18" s="28">
        <f t="shared" si="4"/>
        <v>0</v>
      </c>
      <c r="Q18" s="29">
        <f t="shared" si="5"/>
        <v>0</v>
      </c>
      <c r="R18" s="29">
        <f t="shared" si="6"/>
        <v>1</v>
      </c>
      <c r="S18" s="30">
        <f t="shared" si="7"/>
        <v>0</v>
      </c>
      <c r="T18" s="30">
        <f t="shared" si="8"/>
        <v>2724.68</v>
      </c>
      <c r="U18" s="30">
        <f t="shared" si="9"/>
        <v>0</v>
      </c>
      <c r="V18" s="30">
        <f t="shared" si="10"/>
        <v>2724.68</v>
      </c>
    </row>
    <row r="19" spans="1:22" ht="30" x14ac:dyDescent="0.25">
      <c r="A19" s="12" t="s">
        <v>54</v>
      </c>
      <c r="B19" s="22" t="s">
        <v>55</v>
      </c>
      <c r="C19" s="23" t="s">
        <v>48</v>
      </c>
      <c r="D19" s="24" t="s">
        <v>56</v>
      </c>
      <c r="E19" s="12" t="s">
        <v>50</v>
      </c>
      <c r="F19" s="25">
        <v>1500</v>
      </c>
      <c r="G19" s="20"/>
      <c r="H19" s="14">
        <v>0</v>
      </c>
      <c r="I19" s="14">
        <f>H19+'[1]Planilha da 08 Medição'!I19</f>
        <v>1500</v>
      </c>
      <c r="J19" s="63">
        <v>8.5399999999999991</v>
      </c>
      <c r="K19" s="74">
        <f t="shared" si="0"/>
        <v>12809.999999999998</v>
      </c>
      <c r="L19" s="15">
        <f t="shared" si="0"/>
        <v>0</v>
      </c>
      <c r="M19" s="27">
        <f t="shared" si="1"/>
        <v>1500</v>
      </c>
      <c r="N19" s="28">
        <f t="shared" si="2"/>
        <v>0</v>
      </c>
      <c r="O19" s="28">
        <f t="shared" si="3"/>
        <v>12809.999999999998</v>
      </c>
      <c r="P19" s="28">
        <f t="shared" si="4"/>
        <v>0</v>
      </c>
      <c r="Q19" s="29">
        <f t="shared" si="5"/>
        <v>0</v>
      </c>
      <c r="R19" s="29">
        <f t="shared" si="6"/>
        <v>1</v>
      </c>
      <c r="S19" s="30">
        <f t="shared" si="7"/>
        <v>0</v>
      </c>
      <c r="T19" s="30">
        <f t="shared" si="8"/>
        <v>12809.999999999998</v>
      </c>
      <c r="U19" s="30">
        <f t="shared" si="9"/>
        <v>0</v>
      </c>
      <c r="V19" s="30">
        <f t="shared" si="10"/>
        <v>12809.999999999998</v>
      </c>
    </row>
    <row r="20" spans="1:22" x14ac:dyDescent="0.25">
      <c r="A20" s="12" t="s">
        <v>57</v>
      </c>
      <c r="B20" s="22" t="s">
        <v>58</v>
      </c>
      <c r="C20" s="23" t="s">
        <v>59</v>
      </c>
      <c r="D20" s="24" t="s">
        <v>60</v>
      </c>
      <c r="E20" s="12" t="s">
        <v>50</v>
      </c>
      <c r="F20" s="25">
        <v>48</v>
      </c>
      <c r="G20" s="20"/>
      <c r="H20" s="14">
        <v>0</v>
      </c>
      <c r="I20" s="14">
        <f>H20+'[1]Planilha da 08 Medição'!I20</f>
        <v>48</v>
      </c>
      <c r="J20" s="63">
        <v>334.85</v>
      </c>
      <c r="K20" s="74">
        <f t="shared" si="0"/>
        <v>16072.800000000001</v>
      </c>
      <c r="L20" s="15">
        <f t="shared" si="0"/>
        <v>0</v>
      </c>
      <c r="M20" s="27">
        <f t="shared" si="1"/>
        <v>48</v>
      </c>
      <c r="N20" s="28">
        <f t="shared" si="2"/>
        <v>0</v>
      </c>
      <c r="O20" s="28">
        <f t="shared" si="3"/>
        <v>16072.800000000001</v>
      </c>
      <c r="P20" s="28">
        <f t="shared" si="4"/>
        <v>0</v>
      </c>
      <c r="Q20" s="29">
        <f t="shared" si="5"/>
        <v>0</v>
      </c>
      <c r="R20" s="29">
        <f t="shared" si="6"/>
        <v>1</v>
      </c>
      <c r="S20" s="30">
        <f t="shared" si="7"/>
        <v>0</v>
      </c>
      <c r="T20" s="30">
        <f t="shared" si="8"/>
        <v>16072.800000000001</v>
      </c>
      <c r="U20" s="30">
        <f t="shared" si="9"/>
        <v>0</v>
      </c>
      <c r="V20" s="30">
        <f t="shared" si="10"/>
        <v>16072.800000000001</v>
      </c>
    </row>
    <row r="21" spans="1:22" ht="60" x14ac:dyDescent="0.25">
      <c r="A21" s="12" t="s">
        <v>61</v>
      </c>
      <c r="B21" s="22" t="s">
        <v>62</v>
      </c>
      <c r="C21" s="23" t="s">
        <v>48</v>
      </c>
      <c r="D21" s="24" t="s">
        <v>63</v>
      </c>
      <c r="E21" s="12" t="s">
        <v>50</v>
      </c>
      <c r="F21" s="25">
        <v>464</v>
      </c>
      <c r="G21" s="20"/>
      <c r="H21" s="14">
        <v>0</v>
      </c>
      <c r="I21" s="14">
        <f>H21+'[1]Planilha da 08 Medição'!I21</f>
        <v>464</v>
      </c>
      <c r="J21" s="63">
        <v>29.67</v>
      </c>
      <c r="K21" s="74">
        <f t="shared" si="0"/>
        <v>13766.880000000001</v>
      </c>
      <c r="L21" s="15">
        <f t="shared" si="0"/>
        <v>0</v>
      </c>
      <c r="M21" s="27">
        <f t="shared" si="1"/>
        <v>464</v>
      </c>
      <c r="N21" s="28">
        <f t="shared" si="2"/>
        <v>0</v>
      </c>
      <c r="O21" s="28">
        <f t="shared" si="3"/>
        <v>13766.880000000001</v>
      </c>
      <c r="P21" s="28">
        <f t="shared" si="4"/>
        <v>0</v>
      </c>
      <c r="Q21" s="29">
        <f t="shared" si="5"/>
        <v>0</v>
      </c>
      <c r="R21" s="29">
        <f t="shared" si="6"/>
        <v>1</v>
      </c>
      <c r="S21" s="30">
        <f t="shared" si="7"/>
        <v>0</v>
      </c>
      <c r="T21" s="30">
        <f t="shared" si="8"/>
        <v>13766.880000000001</v>
      </c>
      <c r="U21" s="30">
        <f t="shared" si="9"/>
        <v>0</v>
      </c>
      <c r="V21" s="30">
        <f t="shared" si="10"/>
        <v>13766.880000000001</v>
      </c>
    </row>
    <row r="22" spans="1:22" ht="45" x14ac:dyDescent="0.25">
      <c r="A22" s="12" t="s">
        <v>64</v>
      </c>
      <c r="B22" s="22" t="s">
        <v>65</v>
      </c>
      <c r="C22" s="23" t="s">
        <v>48</v>
      </c>
      <c r="D22" s="24" t="s">
        <v>66</v>
      </c>
      <c r="E22" s="12" t="s">
        <v>22</v>
      </c>
      <c r="F22" s="25">
        <v>2368.8000000000002</v>
      </c>
      <c r="G22" s="20"/>
      <c r="H22" s="14">
        <v>0</v>
      </c>
      <c r="I22" s="14">
        <f>H22+'[1]Planilha da 08 Medição'!I22</f>
        <v>2368.8000000000002</v>
      </c>
      <c r="J22" s="63">
        <v>8.02</v>
      </c>
      <c r="K22" s="74">
        <f t="shared" si="0"/>
        <v>18997.776000000002</v>
      </c>
      <c r="L22" s="15">
        <f t="shared" si="0"/>
        <v>0</v>
      </c>
      <c r="M22" s="27">
        <f t="shared" si="1"/>
        <v>2368.8000000000002</v>
      </c>
      <c r="N22" s="28">
        <f t="shared" si="2"/>
        <v>0</v>
      </c>
      <c r="O22" s="28">
        <f t="shared" si="3"/>
        <v>18997.776000000002</v>
      </c>
      <c r="P22" s="28">
        <f t="shared" si="4"/>
        <v>0</v>
      </c>
      <c r="Q22" s="29">
        <f t="shared" si="5"/>
        <v>0</v>
      </c>
      <c r="R22" s="29">
        <f t="shared" si="6"/>
        <v>1</v>
      </c>
      <c r="S22" s="30">
        <f t="shared" si="7"/>
        <v>0</v>
      </c>
      <c r="T22" s="30">
        <f t="shared" si="8"/>
        <v>18997.776000000002</v>
      </c>
      <c r="U22" s="30">
        <f t="shared" si="9"/>
        <v>0</v>
      </c>
      <c r="V22" s="30">
        <f t="shared" si="10"/>
        <v>18997.776000000002</v>
      </c>
    </row>
    <row r="23" spans="1:22" x14ac:dyDescent="0.25">
      <c r="A23" s="96" t="s">
        <v>20</v>
      </c>
      <c r="B23" s="96"/>
      <c r="C23" s="96"/>
      <c r="D23" s="31">
        <f>SUM(K16:K22)</f>
        <v>98797.525999999998</v>
      </c>
      <c r="E23" s="32"/>
      <c r="F23" s="32"/>
      <c r="G23" s="32"/>
      <c r="H23" s="14">
        <v>0</v>
      </c>
      <c r="I23" s="14">
        <f>H23+'[1]Planilha da 08 Medição'!I23</f>
        <v>0</v>
      </c>
      <c r="J23" s="63"/>
      <c r="K23" s="74">
        <f t="shared" si="0"/>
        <v>0</v>
      </c>
      <c r="L23" s="32"/>
      <c r="M23" s="27">
        <f t="shared" si="1"/>
        <v>0</v>
      </c>
      <c r="N23" s="28">
        <f t="shared" si="2"/>
        <v>0</v>
      </c>
      <c r="O23" s="28">
        <f t="shared" si="3"/>
        <v>0</v>
      </c>
      <c r="P23" s="28">
        <f t="shared" si="4"/>
        <v>0</v>
      </c>
      <c r="Q23" s="29"/>
      <c r="R23" s="29"/>
      <c r="S23" s="30">
        <f t="shared" si="7"/>
        <v>0</v>
      </c>
      <c r="T23" s="30">
        <f t="shared" si="8"/>
        <v>0</v>
      </c>
      <c r="U23" s="30">
        <f t="shared" si="9"/>
        <v>0</v>
      </c>
      <c r="V23" s="30">
        <f t="shared" si="10"/>
        <v>0</v>
      </c>
    </row>
    <row r="24" spans="1:22" ht="25.5" x14ac:dyDescent="0.25">
      <c r="A24" s="10" t="s">
        <v>67</v>
      </c>
      <c r="B24" s="11"/>
      <c r="C24" s="11"/>
      <c r="D24" s="11" t="s">
        <v>68</v>
      </c>
      <c r="E24" s="12"/>
      <c r="F24" s="12"/>
      <c r="G24" s="20"/>
      <c r="H24" s="14">
        <v>0</v>
      </c>
      <c r="I24" s="14">
        <f>H24+'[1]Planilha da 08 Medição'!I24</f>
        <v>0</v>
      </c>
      <c r="J24" s="63"/>
      <c r="K24" s="74">
        <f t="shared" si="0"/>
        <v>0</v>
      </c>
      <c r="L24" s="15"/>
      <c r="M24" s="27">
        <f t="shared" si="1"/>
        <v>0</v>
      </c>
      <c r="N24" s="28">
        <f t="shared" si="2"/>
        <v>0</v>
      </c>
      <c r="O24" s="28">
        <f t="shared" si="3"/>
        <v>0</v>
      </c>
      <c r="P24" s="28">
        <f t="shared" si="4"/>
        <v>0</v>
      </c>
      <c r="Q24" s="29"/>
      <c r="R24" s="29"/>
      <c r="S24" s="30">
        <f t="shared" si="7"/>
        <v>0</v>
      </c>
      <c r="T24" s="30">
        <f t="shared" si="8"/>
        <v>0</v>
      </c>
      <c r="U24" s="30">
        <f t="shared" si="9"/>
        <v>0</v>
      </c>
      <c r="V24" s="30">
        <f t="shared" si="10"/>
        <v>0</v>
      </c>
    </row>
    <row r="25" spans="1:22" ht="30" x14ac:dyDescent="0.25">
      <c r="A25" s="12" t="s">
        <v>69</v>
      </c>
      <c r="B25" s="22" t="s">
        <v>70</v>
      </c>
      <c r="C25" s="23" t="s">
        <v>44</v>
      </c>
      <c r="D25" s="24" t="s">
        <v>71</v>
      </c>
      <c r="E25" s="12" t="s">
        <v>72</v>
      </c>
      <c r="F25" s="25">
        <v>6</v>
      </c>
      <c r="G25" s="20"/>
      <c r="H25" s="14">
        <v>0.5</v>
      </c>
      <c r="I25" s="14">
        <f>H25+'[1]Planilha da 08 Medição'!I25</f>
        <v>5.5</v>
      </c>
      <c r="J25" s="63">
        <v>10844.93</v>
      </c>
      <c r="K25" s="74">
        <f t="shared" si="0"/>
        <v>65069.58</v>
      </c>
      <c r="L25" s="15">
        <f t="shared" si="0"/>
        <v>0</v>
      </c>
      <c r="M25" s="27">
        <f t="shared" si="1"/>
        <v>6</v>
      </c>
      <c r="N25" s="28">
        <f t="shared" si="2"/>
        <v>0.5</v>
      </c>
      <c r="O25" s="28">
        <f t="shared" si="3"/>
        <v>65069.58</v>
      </c>
      <c r="P25" s="28">
        <f t="shared" si="4"/>
        <v>5422.4650000000001</v>
      </c>
      <c r="Q25" s="29">
        <f t="shared" si="5"/>
        <v>8.3333333333333329E-2</v>
      </c>
      <c r="R25" s="29">
        <f t="shared" si="6"/>
        <v>0.91666666666666674</v>
      </c>
      <c r="S25" s="30">
        <f t="shared" si="7"/>
        <v>5422.4650000000001</v>
      </c>
      <c r="T25" s="30">
        <f t="shared" si="8"/>
        <v>59647.115000000005</v>
      </c>
      <c r="U25" s="30">
        <f t="shared" si="9"/>
        <v>5422.4650000000001</v>
      </c>
      <c r="V25" s="30">
        <f t="shared" si="10"/>
        <v>59647.115000000005</v>
      </c>
    </row>
    <row r="26" spans="1:22" ht="45" x14ac:dyDescent="0.25">
      <c r="A26" s="12" t="s">
        <v>73</v>
      </c>
      <c r="B26" s="22" t="s">
        <v>74</v>
      </c>
      <c r="C26" s="23" t="s">
        <v>48</v>
      </c>
      <c r="D26" s="24" t="s">
        <v>75</v>
      </c>
      <c r="E26" s="12" t="s">
        <v>22</v>
      </c>
      <c r="F26" s="25">
        <v>1</v>
      </c>
      <c r="G26" s="32"/>
      <c r="H26" s="14">
        <v>0</v>
      </c>
      <c r="I26" s="14">
        <f>H26+'[1]Planilha da 08 Medição'!I26</f>
        <v>1</v>
      </c>
      <c r="J26" s="63">
        <v>968.59</v>
      </c>
      <c r="K26" s="74">
        <f t="shared" si="0"/>
        <v>968.59</v>
      </c>
      <c r="L26" s="32"/>
      <c r="M26" s="27">
        <f t="shared" si="1"/>
        <v>1</v>
      </c>
      <c r="N26" s="28">
        <f t="shared" si="2"/>
        <v>0</v>
      </c>
      <c r="O26" s="28">
        <f t="shared" si="3"/>
        <v>968.59</v>
      </c>
      <c r="P26" s="28">
        <f t="shared" si="4"/>
        <v>0</v>
      </c>
      <c r="Q26" s="29">
        <f t="shared" si="5"/>
        <v>0</v>
      </c>
      <c r="R26" s="29">
        <f t="shared" si="6"/>
        <v>1</v>
      </c>
      <c r="S26" s="30">
        <f t="shared" si="7"/>
        <v>0</v>
      </c>
      <c r="T26" s="30">
        <f t="shared" si="8"/>
        <v>968.59</v>
      </c>
      <c r="U26" s="30">
        <f t="shared" si="9"/>
        <v>0</v>
      </c>
      <c r="V26" s="30">
        <f t="shared" si="10"/>
        <v>968.59</v>
      </c>
    </row>
    <row r="27" spans="1:22" x14ac:dyDescent="0.25">
      <c r="A27" s="12" t="s">
        <v>76</v>
      </c>
      <c r="B27" s="22" t="s">
        <v>77</v>
      </c>
      <c r="C27" s="23" t="s">
        <v>59</v>
      </c>
      <c r="D27" s="24" t="s">
        <v>78</v>
      </c>
      <c r="E27" s="12" t="s">
        <v>22</v>
      </c>
      <c r="F27" s="25">
        <v>2</v>
      </c>
      <c r="G27" s="20"/>
      <c r="H27" s="14">
        <v>0</v>
      </c>
      <c r="I27" s="14">
        <f>H27+'[1]Planilha da 08 Medição'!I27</f>
        <v>2</v>
      </c>
      <c r="J27" s="63">
        <v>1917.5</v>
      </c>
      <c r="K27" s="74">
        <f t="shared" si="0"/>
        <v>3835</v>
      </c>
      <c r="L27" s="15"/>
      <c r="M27" s="27">
        <f t="shared" si="1"/>
        <v>2</v>
      </c>
      <c r="N27" s="28">
        <f t="shared" si="2"/>
        <v>0</v>
      </c>
      <c r="O27" s="28">
        <f t="shared" si="3"/>
        <v>3835</v>
      </c>
      <c r="P27" s="28">
        <f t="shared" si="4"/>
        <v>0</v>
      </c>
      <c r="Q27" s="29">
        <f t="shared" si="5"/>
        <v>0</v>
      </c>
      <c r="R27" s="29">
        <f t="shared" si="6"/>
        <v>1</v>
      </c>
      <c r="S27" s="30">
        <f t="shared" si="7"/>
        <v>0</v>
      </c>
      <c r="T27" s="30">
        <f t="shared" si="8"/>
        <v>3835</v>
      </c>
      <c r="U27" s="30">
        <f t="shared" si="9"/>
        <v>0</v>
      </c>
      <c r="V27" s="30">
        <f t="shared" si="10"/>
        <v>3835</v>
      </c>
    </row>
    <row r="28" spans="1:22" x14ac:dyDescent="0.25">
      <c r="A28" s="12" t="s">
        <v>79</v>
      </c>
      <c r="B28" s="22" t="s">
        <v>80</v>
      </c>
      <c r="C28" s="23" t="s">
        <v>44</v>
      </c>
      <c r="D28" s="24" t="s">
        <v>81</v>
      </c>
      <c r="E28" s="12" t="s">
        <v>50</v>
      </c>
      <c r="F28" s="25">
        <v>3000</v>
      </c>
      <c r="G28" s="20"/>
      <c r="H28" s="14">
        <v>0</v>
      </c>
      <c r="I28" s="14">
        <f>H28+'[1]Planilha da 08 Medição'!I28</f>
        <v>3000</v>
      </c>
      <c r="J28" s="63">
        <v>19.5</v>
      </c>
      <c r="K28" s="74">
        <f t="shared" si="0"/>
        <v>58500</v>
      </c>
      <c r="L28" s="15"/>
      <c r="M28" s="27">
        <f t="shared" si="1"/>
        <v>3000</v>
      </c>
      <c r="N28" s="28">
        <f t="shared" si="2"/>
        <v>0</v>
      </c>
      <c r="O28" s="28">
        <f t="shared" si="3"/>
        <v>58500</v>
      </c>
      <c r="P28" s="28">
        <f t="shared" si="4"/>
        <v>0</v>
      </c>
      <c r="Q28" s="29">
        <f t="shared" si="5"/>
        <v>0</v>
      </c>
      <c r="R28" s="29">
        <f t="shared" si="6"/>
        <v>1</v>
      </c>
      <c r="S28" s="30">
        <f t="shared" si="7"/>
        <v>0</v>
      </c>
      <c r="T28" s="30">
        <f t="shared" si="8"/>
        <v>58500</v>
      </c>
      <c r="U28" s="30">
        <f t="shared" si="9"/>
        <v>0</v>
      </c>
      <c r="V28" s="30">
        <f t="shared" si="10"/>
        <v>58500</v>
      </c>
    </row>
    <row r="29" spans="1:22" x14ac:dyDescent="0.25">
      <c r="A29" s="96" t="s">
        <v>20</v>
      </c>
      <c r="B29" s="96"/>
      <c r="C29" s="96"/>
      <c r="D29" s="31">
        <f>SUM(K25:K28)</f>
        <v>128373.17</v>
      </c>
      <c r="E29" s="32"/>
      <c r="F29" s="32"/>
      <c r="G29" s="32"/>
      <c r="H29" s="14">
        <v>0</v>
      </c>
      <c r="I29" s="14">
        <f>H29+'[1]Planilha da 08 Medição'!I29</f>
        <v>0</v>
      </c>
      <c r="J29" s="63"/>
      <c r="K29" s="74">
        <f t="shared" si="0"/>
        <v>0</v>
      </c>
      <c r="L29" s="32"/>
      <c r="M29" s="27">
        <f t="shared" si="1"/>
        <v>0</v>
      </c>
      <c r="N29" s="28">
        <f t="shared" si="2"/>
        <v>0</v>
      </c>
      <c r="O29" s="28">
        <f t="shared" si="3"/>
        <v>0</v>
      </c>
      <c r="P29" s="28">
        <f t="shared" si="4"/>
        <v>0</v>
      </c>
      <c r="Q29" s="29"/>
      <c r="R29" s="29"/>
      <c r="S29" s="30">
        <f t="shared" si="7"/>
        <v>0</v>
      </c>
      <c r="T29" s="30">
        <f t="shared" si="8"/>
        <v>0</v>
      </c>
      <c r="U29" s="30">
        <f t="shared" si="9"/>
        <v>0</v>
      </c>
      <c r="V29" s="30">
        <f t="shared" si="10"/>
        <v>0</v>
      </c>
    </row>
    <row r="30" spans="1:22" ht="38.25" x14ac:dyDescent="0.25">
      <c r="A30" s="10" t="s">
        <v>82</v>
      </c>
      <c r="B30" s="11"/>
      <c r="C30" s="11"/>
      <c r="D30" s="11" t="s">
        <v>83</v>
      </c>
      <c r="E30" s="12"/>
      <c r="F30" s="12"/>
      <c r="G30" s="20"/>
      <c r="H30" s="14">
        <v>0</v>
      </c>
      <c r="I30" s="14">
        <f>H30+'[1]Planilha da 08 Medição'!I30</f>
        <v>0</v>
      </c>
      <c r="J30" s="63"/>
      <c r="K30" s="74">
        <f t="shared" si="0"/>
        <v>0</v>
      </c>
      <c r="L30" s="15"/>
      <c r="M30" s="27">
        <f t="shared" si="1"/>
        <v>0</v>
      </c>
      <c r="N30" s="28">
        <f t="shared" si="2"/>
        <v>0</v>
      </c>
      <c r="O30" s="28">
        <f t="shared" si="3"/>
        <v>0</v>
      </c>
      <c r="P30" s="28">
        <f t="shared" si="4"/>
        <v>0</v>
      </c>
      <c r="Q30" s="29"/>
      <c r="R30" s="29"/>
      <c r="S30" s="30">
        <f t="shared" si="7"/>
        <v>0</v>
      </c>
      <c r="T30" s="30">
        <f t="shared" si="8"/>
        <v>0</v>
      </c>
      <c r="U30" s="30">
        <f t="shared" si="9"/>
        <v>0</v>
      </c>
      <c r="V30" s="30">
        <f t="shared" si="10"/>
        <v>0</v>
      </c>
    </row>
    <row r="31" spans="1:22" ht="30" x14ac:dyDescent="0.25">
      <c r="A31" s="12" t="s">
        <v>84</v>
      </c>
      <c r="B31" s="22" t="s">
        <v>85</v>
      </c>
      <c r="C31" s="23" t="s">
        <v>48</v>
      </c>
      <c r="D31" s="24" t="s">
        <v>86</v>
      </c>
      <c r="E31" s="12" t="s">
        <v>50</v>
      </c>
      <c r="F31" s="25">
        <v>5000</v>
      </c>
      <c r="G31" s="20"/>
      <c r="H31" s="14">
        <v>0</v>
      </c>
      <c r="I31" s="14">
        <f>H31+'[1]Planilha da 08 Medição'!I31</f>
        <v>5000</v>
      </c>
      <c r="J31" s="63">
        <v>0.52</v>
      </c>
      <c r="K31" s="74">
        <f t="shared" si="0"/>
        <v>2600</v>
      </c>
      <c r="L31" s="15">
        <f>G31*K31</f>
        <v>0</v>
      </c>
      <c r="M31" s="27">
        <f t="shared" si="1"/>
        <v>5000</v>
      </c>
      <c r="N31" s="28">
        <f t="shared" si="2"/>
        <v>0</v>
      </c>
      <c r="O31" s="28">
        <f t="shared" si="3"/>
        <v>2600</v>
      </c>
      <c r="P31" s="28">
        <f t="shared" si="4"/>
        <v>0</v>
      </c>
      <c r="Q31" s="29">
        <f t="shared" si="5"/>
        <v>0</v>
      </c>
      <c r="R31" s="29">
        <f t="shared" si="6"/>
        <v>1</v>
      </c>
      <c r="S31" s="30">
        <f t="shared" si="7"/>
        <v>0</v>
      </c>
      <c r="T31" s="30">
        <f t="shared" si="8"/>
        <v>2600</v>
      </c>
      <c r="U31" s="30">
        <f t="shared" si="9"/>
        <v>0</v>
      </c>
      <c r="V31" s="30">
        <f t="shared" si="10"/>
        <v>2600</v>
      </c>
    </row>
    <row r="32" spans="1:22" ht="150" x14ac:dyDescent="0.25">
      <c r="A32" s="12" t="s">
        <v>87</v>
      </c>
      <c r="B32" s="22" t="s">
        <v>88</v>
      </c>
      <c r="C32" s="23" t="s">
        <v>48</v>
      </c>
      <c r="D32" s="24" t="s">
        <v>89</v>
      </c>
      <c r="E32" s="12" t="s">
        <v>90</v>
      </c>
      <c r="F32" s="25">
        <v>1000</v>
      </c>
      <c r="G32" s="20"/>
      <c r="H32" s="14">
        <v>0</v>
      </c>
      <c r="I32" s="14">
        <f>H32+'[1]Planilha da 08 Medição'!I32</f>
        <v>1000</v>
      </c>
      <c r="J32" s="63">
        <v>11.49</v>
      </c>
      <c r="K32" s="74">
        <f t="shared" si="0"/>
        <v>11490</v>
      </c>
      <c r="L32" s="15">
        <f>G32*K32</f>
        <v>0</v>
      </c>
      <c r="M32" s="27">
        <f t="shared" si="1"/>
        <v>1000</v>
      </c>
      <c r="N32" s="28">
        <f t="shared" si="2"/>
        <v>0</v>
      </c>
      <c r="O32" s="28">
        <f t="shared" si="3"/>
        <v>11490</v>
      </c>
      <c r="P32" s="28">
        <f t="shared" si="4"/>
        <v>0</v>
      </c>
      <c r="Q32" s="29">
        <f t="shared" si="5"/>
        <v>0</v>
      </c>
      <c r="R32" s="29">
        <f t="shared" si="6"/>
        <v>1</v>
      </c>
      <c r="S32" s="30">
        <f t="shared" si="7"/>
        <v>0</v>
      </c>
      <c r="T32" s="30">
        <f t="shared" si="8"/>
        <v>11490</v>
      </c>
      <c r="U32" s="30">
        <f t="shared" si="9"/>
        <v>0</v>
      </c>
      <c r="V32" s="30">
        <f t="shared" si="10"/>
        <v>11490</v>
      </c>
    </row>
    <row r="33" spans="1:22" ht="45" x14ac:dyDescent="0.25">
      <c r="A33" s="12" t="s">
        <v>91</v>
      </c>
      <c r="B33" s="22" t="s">
        <v>92</v>
      </c>
      <c r="C33" s="23" t="s">
        <v>48</v>
      </c>
      <c r="D33" s="24" t="s">
        <v>93</v>
      </c>
      <c r="E33" s="12" t="s">
        <v>90</v>
      </c>
      <c r="F33" s="25">
        <v>89.98</v>
      </c>
      <c r="G33" s="20"/>
      <c r="H33" s="14">
        <v>0</v>
      </c>
      <c r="I33" s="14">
        <f>H33+'[1]Planilha da 08 Medição'!I33</f>
        <v>89.98</v>
      </c>
      <c r="J33" s="63">
        <v>213.29</v>
      </c>
      <c r="K33" s="74">
        <f t="shared" si="0"/>
        <v>19191.834200000001</v>
      </c>
      <c r="L33" s="15">
        <f>G33*K33</f>
        <v>0</v>
      </c>
      <c r="M33" s="27">
        <f t="shared" si="1"/>
        <v>89.98</v>
      </c>
      <c r="N33" s="28">
        <f t="shared" si="2"/>
        <v>0</v>
      </c>
      <c r="O33" s="28">
        <f t="shared" si="3"/>
        <v>19191.834200000001</v>
      </c>
      <c r="P33" s="28">
        <f t="shared" si="4"/>
        <v>0</v>
      </c>
      <c r="Q33" s="29">
        <f t="shared" si="5"/>
        <v>0</v>
      </c>
      <c r="R33" s="29">
        <f t="shared" si="6"/>
        <v>1</v>
      </c>
      <c r="S33" s="30">
        <f t="shared" si="7"/>
        <v>0</v>
      </c>
      <c r="T33" s="30">
        <f t="shared" si="8"/>
        <v>19191.834200000001</v>
      </c>
      <c r="U33" s="30">
        <f t="shared" si="9"/>
        <v>0</v>
      </c>
      <c r="V33" s="30">
        <f t="shared" si="10"/>
        <v>19191.834200000001</v>
      </c>
    </row>
    <row r="34" spans="1:22" ht="75" x14ac:dyDescent="0.25">
      <c r="A34" s="12" t="s">
        <v>94</v>
      </c>
      <c r="B34" s="22" t="s">
        <v>95</v>
      </c>
      <c r="C34" s="23" t="s">
        <v>48</v>
      </c>
      <c r="D34" s="24" t="s">
        <v>96</v>
      </c>
      <c r="E34" s="12" t="s">
        <v>50</v>
      </c>
      <c r="F34" s="25">
        <v>62.76</v>
      </c>
      <c r="G34" s="20"/>
      <c r="H34" s="14">
        <v>0</v>
      </c>
      <c r="I34" s="14">
        <f>H34+'[1]Planilha da 08 Medição'!I34</f>
        <v>62.76</v>
      </c>
      <c r="J34" s="63">
        <v>41.78</v>
      </c>
      <c r="K34" s="74">
        <f t="shared" si="0"/>
        <v>2622.1127999999999</v>
      </c>
      <c r="L34" s="15">
        <f>G34*K34</f>
        <v>0</v>
      </c>
      <c r="M34" s="27">
        <f t="shared" si="1"/>
        <v>62.76</v>
      </c>
      <c r="N34" s="28">
        <f t="shared" si="2"/>
        <v>0</v>
      </c>
      <c r="O34" s="28">
        <f t="shared" si="3"/>
        <v>2622.1127999999999</v>
      </c>
      <c r="P34" s="28">
        <f t="shared" si="4"/>
        <v>0</v>
      </c>
      <c r="Q34" s="29">
        <f t="shared" si="5"/>
        <v>0</v>
      </c>
      <c r="R34" s="29">
        <f t="shared" si="6"/>
        <v>1</v>
      </c>
      <c r="S34" s="30">
        <f t="shared" si="7"/>
        <v>0</v>
      </c>
      <c r="T34" s="30">
        <f t="shared" si="8"/>
        <v>2622.1127999999999</v>
      </c>
      <c r="U34" s="30">
        <f t="shared" si="9"/>
        <v>0</v>
      </c>
      <c r="V34" s="30">
        <f t="shared" si="10"/>
        <v>2622.1127999999999</v>
      </c>
    </row>
    <row r="35" spans="1:22" x14ac:dyDescent="0.25">
      <c r="A35" s="96" t="s">
        <v>20</v>
      </c>
      <c r="B35" s="96"/>
      <c r="C35" s="96"/>
      <c r="D35" s="31">
        <f>SUM(K31:K34)+0.01</f>
        <v>35903.957000000002</v>
      </c>
      <c r="E35" s="32"/>
      <c r="F35" s="32"/>
      <c r="G35" s="32"/>
      <c r="H35" s="14">
        <v>0</v>
      </c>
      <c r="I35" s="14">
        <f>H35+'[1]Planilha da 08 Medição'!I35</f>
        <v>0</v>
      </c>
      <c r="J35" s="63"/>
      <c r="K35" s="74">
        <f t="shared" si="0"/>
        <v>0</v>
      </c>
      <c r="L35" s="32"/>
      <c r="M35" s="27">
        <f t="shared" si="1"/>
        <v>0</v>
      </c>
      <c r="N35" s="28">
        <f t="shared" si="2"/>
        <v>0</v>
      </c>
      <c r="O35" s="28">
        <f t="shared" si="3"/>
        <v>0</v>
      </c>
      <c r="P35" s="28">
        <f t="shared" si="4"/>
        <v>0</v>
      </c>
      <c r="Q35" s="29" t="e">
        <f t="shared" si="5"/>
        <v>#DIV/0!</v>
      </c>
      <c r="R35" s="29"/>
      <c r="S35" s="30">
        <f t="shared" si="7"/>
        <v>0</v>
      </c>
      <c r="T35" s="30">
        <f t="shared" si="8"/>
        <v>0</v>
      </c>
      <c r="U35" s="30">
        <f t="shared" si="9"/>
        <v>0</v>
      </c>
      <c r="V35" s="30">
        <f t="shared" si="10"/>
        <v>0</v>
      </c>
    </row>
    <row r="36" spans="1:22" ht="25.5" x14ac:dyDescent="0.25">
      <c r="A36" s="10" t="s">
        <v>97</v>
      </c>
      <c r="B36" s="11"/>
      <c r="C36" s="11"/>
      <c r="D36" s="11" t="s">
        <v>98</v>
      </c>
      <c r="E36" s="12"/>
      <c r="F36" s="12"/>
      <c r="G36" s="32"/>
      <c r="H36" s="14">
        <v>0</v>
      </c>
      <c r="I36" s="14">
        <f>H36+'[1]Planilha da 08 Medição'!I36</f>
        <v>0</v>
      </c>
      <c r="J36" s="63"/>
      <c r="K36" s="74">
        <f t="shared" si="0"/>
        <v>0</v>
      </c>
      <c r="L36" s="32"/>
      <c r="M36" s="27">
        <f t="shared" si="1"/>
        <v>0</v>
      </c>
      <c r="N36" s="28">
        <f t="shared" si="2"/>
        <v>0</v>
      </c>
      <c r="O36" s="28">
        <f t="shared" si="3"/>
        <v>0</v>
      </c>
      <c r="P36" s="28">
        <f t="shared" si="4"/>
        <v>0</v>
      </c>
      <c r="Q36" s="29" t="e">
        <f t="shared" si="5"/>
        <v>#DIV/0!</v>
      </c>
      <c r="R36" s="29"/>
      <c r="S36" s="30">
        <f t="shared" si="7"/>
        <v>0</v>
      </c>
      <c r="T36" s="30">
        <f t="shared" si="8"/>
        <v>0</v>
      </c>
      <c r="U36" s="30">
        <f t="shared" si="9"/>
        <v>0</v>
      </c>
      <c r="V36" s="30">
        <f t="shared" si="10"/>
        <v>0</v>
      </c>
    </row>
    <row r="37" spans="1:22" ht="30" x14ac:dyDescent="0.25">
      <c r="A37" s="12" t="s">
        <v>99</v>
      </c>
      <c r="B37" s="22" t="s">
        <v>100</v>
      </c>
      <c r="C37" s="23" t="s">
        <v>101</v>
      </c>
      <c r="D37" s="24" t="s">
        <v>102</v>
      </c>
      <c r="E37" s="12" t="s">
        <v>103</v>
      </c>
      <c r="F37" s="25">
        <v>1080</v>
      </c>
      <c r="G37" s="20"/>
      <c r="H37" s="14">
        <v>150</v>
      </c>
      <c r="I37" s="14">
        <f>H37+'[1]Planilha da 08 Medição'!I37</f>
        <v>906</v>
      </c>
      <c r="J37" s="63">
        <v>421.59</v>
      </c>
      <c r="K37" s="74">
        <f t="shared" si="0"/>
        <v>455317.19999999995</v>
      </c>
      <c r="L37" s="15"/>
      <c r="M37" s="27">
        <f t="shared" si="1"/>
        <v>1080</v>
      </c>
      <c r="N37" s="28">
        <f t="shared" si="2"/>
        <v>174</v>
      </c>
      <c r="O37" s="28">
        <f t="shared" si="3"/>
        <v>455317.19999999995</v>
      </c>
      <c r="P37" s="28">
        <f t="shared" si="4"/>
        <v>73356.659999999989</v>
      </c>
      <c r="Q37" s="29">
        <f t="shared" si="5"/>
        <v>0.1388888888888889</v>
      </c>
      <c r="R37" s="29">
        <f t="shared" si="6"/>
        <v>0.83888888888888891</v>
      </c>
      <c r="S37" s="30">
        <f t="shared" si="7"/>
        <v>63238.499999999993</v>
      </c>
      <c r="T37" s="30">
        <f t="shared" si="8"/>
        <v>381960.54</v>
      </c>
      <c r="U37" s="30">
        <f t="shared" si="9"/>
        <v>63238.499999999993</v>
      </c>
      <c r="V37" s="30">
        <f t="shared" si="10"/>
        <v>381960.54</v>
      </c>
    </row>
    <row r="38" spans="1:22" x14ac:dyDescent="0.25">
      <c r="A38" s="12" t="s">
        <v>104</v>
      </c>
      <c r="B38" s="22" t="s">
        <v>105</v>
      </c>
      <c r="C38" s="23" t="s">
        <v>48</v>
      </c>
      <c r="D38" s="24" t="s">
        <v>106</v>
      </c>
      <c r="E38" s="12" t="s">
        <v>22</v>
      </c>
      <c r="F38" s="25">
        <v>120</v>
      </c>
      <c r="G38" s="20"/>
      <c r="H38" s="14">
        <v>15</v>
      </c>
      <c r="I38" s="14">
        <f>H38+'[1]Planilha da 08 Medição'!I38</f>
        <v>99</v>
      </c>
      <c r="J38" s="63">
        <v>26.36</v>
      </c>
      <c r="K38" s="74">
        <f t="shared" si="0"/>
        <v>3163.2</v>
      </c>
      <c r="L38" s="15">
        <f>G38*K38</f>
        <v>0</v>
      </c>
      <c r="M38" s="27">
        <f t="shared" si="1"/>
        <v>120</v>
      </c>
      <c r="N38" s="28">
        <f t="shared" si="2"/>
        <v>21</v>
      </c>
      <c r="O38" s="28">
        <f t="shared" si="3"/>
        <v>3163.2</v>
      </c>
      <c r="P38" s="28">
        <f t="shared" si="4"/>
        <v>553.55999999999995</v>
      </c>
      <c r="Q38" s="29">
        <f t="shared" si="5"/>
        <v>0.125</v>
      </c>
      <c r="R38" s="29">
        <f t="shared" si="6"/>
        <v>0.82499999999999996</v>
      </c>
      <c r="S38" s="30">
        <f t="shared" si="7"/>
        <v>395.4</v>
      </c>
      <c r="T38" s="30">
        <f t="shared" si="8"/>
        <v>2609.64</v>
      </c>
      <c r="U38" s="30">
        <f t="shared" si="9"/>
        <v>395.4</v>
      </c>
      <c r="V38" s="30">
        <f t="shared" si="10"/>
        <v>2609.64</v>
      </c>
    </row>
    <row r="39" spans="1:22" ht="60" x14ac:dyDescent="0.25">
      <c r="A39" s="12" t="s">
        <v>107</v>
      </c>
      <c r="B39" s="22" t="s">
        <v>108</v>
      </c>
      <c r="C39" s="23" t="s">
        <v>48</v>
      </c>
      <c r="D39" s="24" t="s">
        <v>109</v>
      </c>
      <c r="E39" s="12" t="s">
        <v>90</v>
      </c>
      <c r="F39" s="25">
        <v>6.51</v>
      </c>
      <c r="G39" s="20"/>
      <c r="H39" s="14">
        <v>0</v>
      </c>
      <c r="I39" s="14">
        <f>H39+'[1]Planilha da 08 Medição'!I39</f>
        <v>6.51</v>
      </c>
      <c r="J39" s="63">
        <v>726.26</v>
      </c>
      <c r="K39" s="74">
        <f t="shared" si="0"/>
        <v>4727.9525999999996</v>
      </c>
      <c r="L39" s="15">
        <f>G39*K39</f>
        <v>0</v>
      </c>
      <c r="M39" s="27">
        <f t="shared" si="1"/>
        <v>6.51</v>
      </c>
      <c r="N39" s="28">
        <f t="shared" si="2"/>
        <v>0</v>
      </c>
      <c r="O39" s="28">
        <f t="shared" si="3"/>
        <v>4727.9525999999996</v>
      </c>
      <c r="P39" s="28">
        <f t="shared" si="4"/>
        <v>0</v>
      </c>
      <c r="Q39" s="29">
        <f t="shared" si="5"/>
        <v>0</v>
      </c>
      <c r="R39" s="29">
        <f t="shared" si="6"/>
        <v>1</v>
      </c>
      <c r="S39" s="30">
        <f t="shared" si="7"/>
        <v>0</v>
      </c>
      <c r="T39" s="30">
        <f t="shared" si="8"/>
        <v>4727.9525999999996</v>
      </c>
      <c r="U39" s="30">
        <f t="shared" si="9"/>
        <v>0</v>
      </c>
      <c r="V39" s="30">
        <f t="shared" si="10"/>
        <v>4727.9525999999996</v>
      </c>
    </row>
    <row r="40" spans="1:22" ht="30" x14ac:dyDescent="0.25">
      <c r="A40" s="12" t="s">
        <v>110</v>
      </c>
      <c r="B40" s="22" t="s">
        <v>111</v>
      </c>
      <c r="C40" s="23" t="s">
        <v>112</v>
      </c>
      <c r="D40" s="24" t="s">
        <v>113</v>
      </c>
      <c r="E40" s="12" t="s">
        <v>50</v>
      </c>
      <c r="F40" s="25">
        <v>144.59</v>
      </c>
      <c r="G40" s="20"/>
      <c r="H40" s="14">
        <v>0</v>
      </c>
      <c r="I40" s="14">
        <f>H40+'[1]Planilha da 08 Medição'!I40</f>
        <v>144.59</v>
      </c>
      <c r="J40" s="63">
        <v>116.88</v>
      </c>
      <c r="K40" s="74">
        <f t="shared" si="0"/>
        <v>16899.679199999999</v>
      </c>
      <c r="L40" s="15">
        <f>G40*K40</f>
        <v>0</v>
      </c>
      <c r="M40" s="27">
        <f t="shared" si="1"/>
        <v>144.59</v>
      </c>
      <c r="N40" s="28">
        <f t="shared" si="2"/>
        <v>0</v>
      </c>
      <c r="O40" s="28">
        <f t="shared" si="3"/>
        <v>16899.679199999999</v>
      </c>
      <c r="P40" s="28">
        <f t="shared" si="4"/>
        <v>0</v>
      </c>
      <c r="Q40" s="29">
        <f t="shared" si="5"/>
        <v>0</v>
      </c>
      <c r="R40" s="29">
        <f t="shared" si="6"/>
        <v>1</v>
      </c>
      <c r="S40" s="30">
        <f t="shared" si="7"/>
        <v>0</v>
      </c>
      <c r="T40" s="30">
        <f t="shared" si="8"/>
        <v>16899.679199999999</v>
      </c>
      <c r="U40" s="30">
        <f t="shared" si="9"/>
        <v>0</v>
      </c>
      <c r="V40" s="30">
        <f t="shared" si="10"/>
        <v>16899.679199999999</v>
      </c>
    </row>
    <row r="41" spans="1:22" x14ac:dyDescent="0.25">
      <c r="A41" s="12" t="s">
        <v>114</v>
      </c>
      <c r="B41" s="22" t="s">
        <v>115</v>
      </c>
      <c r="C41" s="23" t="s">
        <v>59</v>
      </c>
      <c r="D41" s="24" t="s">
        <v>116</v>
      </c>
      <c r="E41" s="12" t="s">
        <v>117</v>
      </c>
      <c r="F41" s="25">
        <v>5786.12</v>
      </c>
      <c r="G41" s="32"/>
      <c r="H41" s="14">
        <v>0</v>
      </c>
      <c r="I41" s="14">
        <f>H41+'[1]Planilha da 08 Medição'!I41</f>
        <v>5786.12</v>
      </c>
      <c r="J41" s="63">
        <v>17</v>
      </c>
      <c r="K41" s="74">
        <f t="shared" si="0"/>
        <v>98364.04</v>
      </c>
      <c r="L41" s="32"/>
      <c r="M41" s="27">
        <f t="shared" si="1"/>
        <v>5786.12</v>
      </c>
      <c r="N41" s="28">
        <f t="shared" si="2"/>
        <v>0</v>
      </c>
      <c r="O41" s="28">
        <f t="shared" si="3"/>
        <v>98364.04</v>
      </c>
      <c r="P41" s="28">
        <f t="shared" si="4"/>
        <v>0</v>
      </c>
      <c r="Q41" s="29">
        <f t="shared" si="5"/>
        <v>0</v>
      </c>
      <c r="R41" s="29">
        <f t="shared" si="6"/>
        <v>1</v>
      </c>
      <c r="S41" s="30">
        <f t="shared" si="7"/>
        <v>0</v>
      </c>
      <c r="T41" s="30">
        <f t="shared" si="8"/>
        <v>98364.04</v>
      </c>
      <c r="U41" s="30">
        <f t="shared" si="9"/>
        <v>0</v>
      </c>
      <c r="V41" s="30">
        <f t="shared" si="10"/>
        <v>98364.04</v>
      </c>
    </row>
    <row r="42" spans="1:22" ht="45" x14ac:dyDescent="0.25">
      <c r="A42" s="12" t="s">
        <v>118</v>
      </c>
      <c r="B42" s="22" t="s">
        <v>119</v>
      </c>
      <c r="C42" s="23" t="s">
        <v>59</v>
      </c>
      <c r="D42" s="24" t="s">
        <v>120</v>
      </c>
      <c r="E42" s="12" t="s">
        <v>90</v>
      </c>
      <c r="F42" s="25">
        <v>72.91</v>
      </c>
      <c r="G42" s="20"/>
      <c r="H42" s="14">
        <v>0</v>
      </c>
      <c r="I42" s="14">
        <f>H42+'[1]Planilha da 08 Medição'!I42</f>
        <v>72.91</v>
      </c>
      <c r="J42" s="63">
        <v>844.82</v>
      </c>
      <c r="K42" s="74">
        <f t="shared" si="0"/>
        <v>61595.826200000003</v>
      </c>
      <c r="L42" s="14"/>
      <c r="M42" s="27">
        <f t="shared" si="1"/>
        <v>72.91</v>
      </c>
      <c r="N42" s="28">
        <f t="shared" si="2"/>
        <v>0</v>
      </c>
      <c r="O42" s="28">
        <f t="shared" si="3"/>
        <v>61595.826200000003</v>
      </c>
      <c r="P42" s="28">
        <f t="shared" si="4"/>
        <v>0</v>
      </c>
      <c r="Q42" s="29">
        <f t="shared" si="5"/>
        <v>0</v>
      </c>
      <c r="R42" s="29">
        <f t="shared" si="6"/>
        <v>1</v>
      </c>
      <c r="S42" s="30">
        <f t="shared" si="7"/>
        <v>0</v>
      </c>
      <c r="T42" s="30">
        <f t="shared" si="8"/>
        <v>61595.826200000003</v>
      </c>
      <c r="U42" s="30">
        <f t="shared" si="9"/>
        <v>0</v>
      </c>
      <c r="V42" s="30">
        <f t="shared" si="10"/>
        <v>61595.826200000003</v>
      </c>
    </row>
    <row r="43" spans="1:22" ht="60" x14ac:dyDescent="0.25">
      <c r="A43" s="12" t="s">
        <v>121</v>
      </c>
      <c r="B43" s="22" t="s">
        <v>122</v>
      </c>
      <c r="C43" s="23" t="s">
        <v>48</v>
      </c>
      <c r="D43" s="24" t="s">
        <v>123</v>
      </c>
      <c r="E43" s="12" t="s">
        <v>90</v>
      </c>
      <c r="F43" s="25">
        <v>72.91</v>
      </c>
      <c r="G43" s="20"/>
      <c r="H43" s="14">
        <v>0</v>
      </c>
      <c r="I43" s="14">
        <f>H43+'[1]Planilha da 08 Medição'!I43</f>
        <v>72.91</v>
      </c>
      <c r="J43" s="63">
        <v>36.65</v>
      </c>
      <c r="K43" s="74">
        <f t="shared" si="0"/>
        <v>2672.1514999999999</v>
      </c>
      <c r="L43" s="15">
        <f>G43*K43</f>
        <v>0</v>
      </c>
      <c r="M43" s="27">
        <f t="shared" si="1"/>
        <v>72.91</v>
      </c>
      <c r="N43" s="28">
        <f t="shared" si="2"/>
        <v>0</v>
      </c>
      <c r="O43" s="28">
        <f t="shared" si="3"/>
        <v>2672.1514999999999</v>
      </c>
      <c r="P43" s="28">
        <f t="shared" si="4"/>
        <v>0</v>
      </c>
      <c r="Q43" s="29">
        <f t="shared" si="5"/>
        <v>0</v>
      </c>
      <c r="R43" s="29">
        <f t="shared" si="6"/>
        <v>1</v>
      </c>
      <c r="S43" s="30">
        <f t="shared" si="7"/>
        <v>0</v>
      </c>
      <c r="T43" s="30">
        <f t="shared" si="8"/>
        <v>2672.1514999999999</v>
      </c>
      <c r="U43" s="30">
        <f t="shared" si="9"/>
        <v>0</v>
      </c>
      <c r="V43" s="30">
        <f t="shared" si="10"/>
        <v>2672.1514999999999</v>
      </c>
    </row>
    <row r="44" spans="1:22" x14ac:dyDescent="0.25">
      <c r="A44" s="12" t="s">
        <v>124</v>
      </c>
      <c r="B44" s="22" t="s">
        <v>125</v>
      </c>
      <c r="C44" s="23" t="s">
        <v>59</v>
      </c>
      <c r="D44" s="24" t="s">
        <v>126</v>
      </c>
      <c r="E44" s="12" t="s">
        <v>50</v>
      </c>
      <c r="F44" s="25">
        <v>144.59</v>
      </c>
      <c r="G44" s="20"/>
      <c r="H44" s="14">
        <v>0</v>
      </c>
      <c r="I44" s="14">
        <f>H44+'[1]Planilha da 08 Medição'!I44</f>
        <v>144.59</v>
      </c>
      <c r="J44" s="63">
        <v>5.69</v>
      </c>
      <c r="K44" s="74">
        <f t="shared" si="0"/>
        <v>822.71710000000007</v>
      </c>
      <c r="L44" s="15">
        <f>G44*K44</f>
        <v>0</v>
      </c>
      <c r="M44" s="27">
        <f t="shared" si="1"/>
        <v>144.59</v>
      </c>
      <c r="N44" s="28">
        <f t="shared" si="2"/>
        <v>0</v>
      </c>
      <c r="O44" s="28">
        <f t="shared" si="3"/>
        <v>822.71710000000007</v>
      </c>
      <c r="P44" s="28">
        <f t="shared" si="4"/>
        <v>0</v>
      </c>
      <c r="Q44" s="29">
        <f t="shared" si="5"/>
        <v>0</v>
      </c>
      <c r="R44" s="29">
        <f t="shared" si="6"/>
        <v>1</v>
      </c>
      <c r="S44" s="30">
        <f t="shared" si="7"/>
        <v>0</v>
      </c>
      <c r="T44" s="30">
        <f t="shared" si="8"/>
        <v>822.71710000000007</v>
      </c>
      <c r="U44" s="30">
        <f t="shared" si="9"/>
        <v>0</v>
      </c>
      <c r="V44" s="30">
        <f t="shared" si="10"/>
        <v>822.71710000000007</v>
      </c>
    </row>
    <row r="45" spans="1:22" ht="30" x14ac:dyDescent="0.25">
      <c r="A45" s="12" t="s">
        <v>127</v>
      </c>
      <c r="B45" s="22" t="s">
        <v>128</v>
      </c>
      <c r="C45" s="23" t="s">
        <v>48</v>
      </c>
      <c r="D45" s="24" t="s">
        <v>129</v>
      </c>
      <c r="E45" s="12" t="s">
        <v>130</v>
      </c>
      <c r="F45" s="25">
        <v>176</v>
      </c>
      <c r="G45" s="20"/>
      <c r="H45" s="14">
        <v>0</v>
      </c>
      <c r="I45" s="14">
        <f>H45+'[1]Planilha da 08 Medição'!I45</f>
        <v>176</v>
      </c>
      <c r="J45" s="63">
        <v>14.13</v>
      </c>
      <c r="K45" s="74">
        <f t="shared" si="0"/>
        <v>2486.88</v>
      </c>
      <c r="L45" s="15">
        <f>G45*K45</f>
        <v>0</v>
      </c>
      <c r="M45" s="27">
        <f t="shared" si="1"/>
        <v>176</v>
      </c>
      <c r="N45" s="28">
        <f t="shared" si="2"/>
        <v>0</v>
      </c>
      <c r="O45" s="28">
        <f t="shared" si="3"/>
        <v>2486.88</v>
      </c>
      <c r="P45" s="28">
        <f t="shared" si="4"/>
        <v>0</v>
      </c>
      <c r="Q45" s="29">
        <f t="shared" si="5"/>
        <v>0</v>
      </c>
      <c r="R45" s="29">
        <f t="shared" si="6"/>
        <v>1</v>
      </c>
      <c r="S45" s="30">
        <f t="shared" si="7"/>
        <v>0</v>
      </c>
      <c r="T45" s="30">
        <f t="shared" si="8"/>
        <v>2486.88</v>
      </c>
      <c r="U45" s="30">
        <f t="shared" si="9"/>
        <v>0</v>
      </c>
      <c r="V45" s="30">
        <f t="shared" si="10"/>
        <v>2486.88</v>
      </c>
    </row>
    <row r="46" spans="1:22" ht="45" x14ac:dyDescent="0.25">
      <c r="A46" s="12" t="s">
        <v>131</v>
      </c>
      <c r="B46" s="22" t="s">
        <v>132</v>
      </c>
      <c r="C46" s="23" t="s">
        <v>48</v>
      </c>
      <c r="D46" s="24" t="s">
        <v>133</v>
      </c>
      <c r="E46" s="12" t="s">
        <v>90</v>
      </c>
      <c r="F46" s="25">
        <v>144.59</v>
      </c>
      <c r="G46" s="20"/>
      <c r="H46" s="14">
        <v>0</v>
      </c>
      <c r="I46" s="14">
        <f>H46+'[1]Planilha da 08 Medição'!I46</f>
        <v>144.59</v>
      </c>
      <c r="J46" s="63">
        <v>32.159999999999997</v>
      </c>
      <c r="K46" s="74">
        <f t="shared" si="0"/>
        <v>4650.0144</v>
      </c>
      <c r="L46" s="15">
        <f>G46*K46</f>
        <v>0</v>
      </c>
      <c r="M46" s="27">
        <f t="shared" si="1"/>
        <v>144.59</v>
      </c>
      <c r="N46" s="28">
        <f t="shared" si="2"/>
        <v>0</v>
      </c>
      <c r="O46" s="28">
        <f t="shared" si="3"/>
        <v>4650.0144</v>
      </c>
      <c r="P46" s="28">
        <f t="shared" si="4"/>
        <v>0</v>
      </c>
      <c r="Q46" s="29">
        <f t="shared" si="5"/>
        <v>0</v>
      </c>
      <c r="R46" s="29">
        <f t="shared" si="6"/>
        <v>1</v>
      </c>
      <c r="S46" s="30">
        <f t="shared" si="7"/>
        <v>0</v>
      </c>
      <c r="T46" s="30">
        <f t="shared" si="8"/>
        <v>4650.0144</v>
      </c>
      <c r="U46" s="30">
        <f t="shared" si="9"/>
        <v>0</v>
      </c>
      <c r="V46" s="30">
        <f t="shared" si="10"/>
        <v>4650.0144</v>
      </c>
    </row>
    <row r="47" spans="1:22" x14ac:dyDescent="0.25">
      <c r="A47" s="96" t="s">
        <v>20</v>
      </c>
      <c r="B47" s="96"/>
      <c r="C47" s="96"/>
      <c r="D47" s="31">
        <f>SUM(K37:K46)</f>
        <v>650699.66100000008</v>
      </c>
      <c r="E47" s="32"/>
      <c r="F47" s="32"/>
      <c r="G47" s="32"/>
      <c r="H47" s="14">
        <v>0</v>
      </c>
      <c r="I47" s="14">
        <f>H47+'[1]Planilha da 08 Medição'!I47</f>
        <v>0</v>
      </c>
      <c r="J47" s="63"/>
      <c r="K47" s="74">
        <f t="shared" si="0"/>
        <v>0</v>
      </c>
      <c r="L47" s="32"/>
      <c r="M47" s="27">
        <f t="shared" si="1"/>
        <v>0</v>
      </c>
      <c r="N47" s="28">
        <f t="shared" si="2"/>
        <v>0</v>
      </c>
      <c r="O47" s="28">
        <f t="shared" si="3"/>
        <v>0</v>
      </c>
      <c r="P47" s="28">
        <f t="shared" si="4"/>
        <v>0</v>
      </c>
      <c r="Q47" s="29"/>
      <c r="R47" s="29"/>
      <c r="S47" s="30">
        <f t="shared" si="7"/>
        <v>0</v>
      </c>
      <c r="T47" s="30">
        <f t="shared" si="8"/>
        <v>0</v>
      </c>
      <c r="U47" s="30">
        <f t="shared" si="9"/>
        <v>0</v>
      </c>
      <c r="V47" s="30">
        <f t="shared" si="10"/>
        <v>0</v>
      </c>
    </row>
    <row r="48" spans="1:22" x14ac:dyDescent="0.25">
      <c r="A48" s="10" t="s">
        <v>134</v>
      </c>
      <c r="B48" s="11"/>
      <c r="C48" s="11"/>
      <c r="D48" s="11" t="s">
        <v>135</v>
      </c>
      <c r="E48" s="12"/>
      <c r="F48" s="12"/>
      <c r="G48" s="20"/>
      <c r="H48" s="14">
        <v>0</v>
      </c>
      <c r="I48" s="14">
        <f>H48+'[1]Planilha da 08 Medição'!I48</f>
        <v>0</v>
      </c>
      <c r="J48" s="63"/>
      <c r="K48" s="74">
        <f t="shared" si="0"/>
        <v>0</v>
      </c>
      <c r="L48" s="15"/>
      <c r="M48" s="27">
        <f t="shared" si="1"/>
        <v>0</v>
      </c>
      <c r="N48" s="28">
        <f t="shared" si="2"/>
        <v>0</v>
      </c>
      <c r="O48" s="28">
        <f t="shared" si="3"/>
        <v>0</v>
      </c>
      <c r="P48" s="28">
        <f t="shared" si="4"/>
        <v>0</v>
      </c>
      <c r="Q48" s="29"/>
      <c r="R48" s="29"/>
      <c r="S48" s="30">
        <f t="shared" si="7"/>
        <v>0</v>
      </c>
      <c r="T48" s="30">
        <f t="shared" si="8"/>
        <v>0</v>
      </c>
      <c r="U48" s="30">
        <f t="shared" si="9"/>
        <v>0</v>
      </c>
      <c r="V48" s="30">
        <f t="shared" si="10"/>
        <v>0</v>
      </c>
    </row>
    <row r="49" spans="1:22" ht="45" x14ac:dyDescent="0.25">
      <c r="A49" s="12" t="s">
        <v>136</v>
      </c>
      <c r="B49" s="22" t="s">
        <v>137</v>
      </c>
      <c r="C49" s="23" t="s">
        <v>59</v>
      </c>
      <c r="D49" s="24" t="s">
        <v>138</v>
      </c>
      <c r="E49" s="12" t="s">
        <v>50</v>
      </c>
      <c r="F49" s="33">
        <v>409.41</v>
      </c>
      <c r="G49" s="32"/>
      <c r="H49" s="14">
        <v>409.41</v>
      </c>
      <c r="I49" s="14">
        <f>H49+'[1]Planilha da 08 Medição'!I49</f>
        <v>409.41</v>
      </c>
      <c r="J49" s="63">
        <v>76.73</v>
      </c>
      <c r="K49" s="74">
        <f t="shared" si="0"/>
        <v>31414.029300000002</v>
      </c>
      <c r="L49" s="32"/>
      <c r="M49" s="27">
        <f t="shared" si="1"/>
        <v>409.41</v>
      </c>
      <c r="N49" s="28">
        <f t="shared" si="2"/>
        <v>0</v>
      </c>
      <c r="O49" s="28">
        <f t="shared" si="3"/>
        <v>31414.029300000002</v>
      </c>
      <c r="P49" s="28">
        <f t="shared" si="4"/>
        <v>0</v>
      </c>
      <c r="Q49" s="29">
        <f t="shared" si="5"/>
        <v>1</v>
      </c>
      <c r="R49" s="29">
        <f t="shared" si="6"/>
        <v>1</v>
      </c>
      <c r="S49" s="30">
        <f t="shared" si="7"/>
        <v>31414.029300000002</v>
      </c>
      <c r="T49" s="30">
        <f t="shared" si="8"/>
        <v>31414.029300000002</v>
      </c>
      <c r="U49" s="30">
        <f t="shared" si="9"/>
        <v>31414.029300000002</v>
      </c>
      <c r="V49" s="30">
        <f t="shared" si="10"/>
        <v>31414.029300000002</v>
      </c>
    </row>
    <row r="50" spans="1:22" ht="75" x14ac:dyDescent="0.25">
      <c r="A50" s="12" t="s">
        <v>139</v>
      </c>
      <c r="B50" s="22" t="s">
        <v>140</v>
      </c>
      <c r="C50" s="23" t="s">
        <v>48</v>
      </c>
      <c r="D50" s="24" t="s">
        <v>141</v>
      </c>
      <c r="E50" s="12" t="s">
        <v>90</v>
      </c>
      <c r="F50" s="33">
        <v>399.21</v>
      </c>
      <c r="G50" s="13"/>
      <c r="H50" s="14">
        <v>399.21</v>
      </c>
      <c r="I50" s="14">
        <f>H50+'[1]Planilha da 08 Medição'!I50</f>
        <v>399.21</v>
      </c>
      <c r="J50" s="63">
        <v>31.11</v>
      </c>
      <c r="K50" s="74">
        <f t="shared" si="0"/>
        <v>12419.4231</v>
      </c>
      <c r="L50" s="15">
        <f t="shared" si="0"/>
        <v>0</v>
      </c>
      <c r="M50" s="27">
        <f t="shared" si="1"/>
        <v>399.21</v>
      </c>
      <c r="N50" s="28">
        <f t="shared" si="2"/>
        <v>0</v>
      </c>
      <c r="O50" s="28">
        <f t="shared" si="3"/>
        <v>12419.4231</v>
      </c>
      <c r="P50" s="28">
        <f t="shared" si="4"/>
        <v>0</v>
      </c>
      <c r="Q50" s="29">
        <f t="shared" si="5"/>
        <v>1</v>
      </c>
      <c r="R50" s="29">
        <f t="shared" si="6"/>
        <v>1</v>
      </c>
      <c r="S50" s="30">
        <f t="shared" si="7"/>
        <v>12419.4231</v>
      </c>
      <c r="T50" s="30">
        <f t="shared" si="8"/>
        <v>12419.4231</v>
      </c>
      <c r="U50" s="30">
        <f t="shared" si="9"/>
        <v>12419.4231</v>
      </c>
      <c r="V50" s="30">
        <f t="shared" si="10"/>
        <v>12419.4231</v>
      </c>
    </row>
    <row r="51" spans="1:22" x14ac:dyDescent="0.25">
      <c r="A51" s="12" t="s">
        <v>142</v>
      </c>
      <c r="B51" s="22" t="s">
        <v>115</v>
      </c>
      <c r="C51" s="23" t="s">
        <v>59</v>
      </c>
      <c r="D51" s="24" t="s">
        <v>116</v>
      </c>
      <c r="E51" s="12" t="s">
        <v>117</v>
      </c>
      <c r="F51" s="33">
        <v>5800.15</v>
      </c>
      <c r="G51" s="20"/>
      <c r="H51" s="14">
        <v>5800.15</v>
      </c>
      <c r="I51" s="14">
        <f>H51+'[1]Planilha da 08 Medição'!I51</f>
        <v>5800.15</v>
      </c>
      <c r="J51" s="63">
        <v>17</v>
      </c>
      <c r="K51" s="74">
        <f t="shared" si="0"/>
        <v>98602.549999999988</v>
      </c>
      <c r="L51" s="15">
        <f t="shared" si="0"/>
        <v>0</v>
      </c>
      <c r="M51" s="27">
        <f t="shared" si="1"/>
        <v>5800.15</v>
      </c>
      <c r="N51" s="28">
        <f t="shared" si="2"/>
        <v>0</v>
      </c>
      <c r="O51" s="28">
        <f t="shared" si="3"/>
        <v>98602.549999999988</v>
      </c>
      <c r="P51" s="28">
        <f t="shared" si="4"/>
        <v>0</v>
      </c>
      <c r="Q51" s="29">
        <f t="shared" si="5"/>
        <v>1</v>
      </c>
      <c r="R51" s="29">
        <f t="shared" si="6"/>
        <v>1</v>
      </c>
      <c r="S51" s="30">
        <f t="shared" si="7"/>
        <v>98602.549999999988</v>
      </c>
      <c r="T51" s="30">
        <f t="shared" si="8"/>
        <v>98602.549999999988</v>
      </c>
      <c r="U51" s="30">
        <f t="shared" si="9"/>
        <v>98602.549999999988</v>
      </c>
      <c r="V51" s="30">
        <f t="shared" si="10"/>
        <v>98602.549999999988</v>
      </c>
    </row>
    <row r="52" spans="1:22" ht="45" x14ac:dyDescent="0.25">
      <c r="A52" s="12" t="s">
        <v>143</v>
      </c>
      <c r="B52" s="22" t="s">
        <v>119</v>
      </c>
      <c r="C52" s="23" t="s">
        <v>59</v>
      </c>
      <c r="D52" s="24" t="s">
        <v>120</v>
      </c>
      <c r="E52" s="12" t="s">
        <v>90</v>
      </c>
      <c r="F52" s="33">
        <v>87.48</v>
      </c>
      <c r="G52" s="20"/>
      <c r="H52" s="14">
        <v>87.48</v>
      </c>
      <c r="I52" s="14">
        <f>H52+'[1]Planilha da 08 Medição'!I52</f>
        <v>87.48</v>
      </c>
      <c r="J52" s="63">
        <v>844.82</v>
      </c>
      <c r="K52" s="74">
        <f t="shared" si="0"/>
        <v>73904.853600000002</v>
      </c>
      <c r="L52" s="15">
        <f t="shared" si="0"/>
        <v>0</v>
      </c>
      <c r="M52" s="27">
        <f t="shared" si="1"/>
        <v>87.48</v>
      </c>
      <c r="N52" s="28">
        <f t="shared" si="2"/>
        <v>0</v>
      </c>
      <c r="O52" s="28">
        <f t="shared" si="3"/>
        <v>73904.853600000002</v>
      </c>
      <c r="P52" s="28">
        <f t="shared" si="4"/>
        <v>0</v>
      </c>
      <c r="Q52" s="29">
        <f t="shared" si="5"/>
        <v>1</v>
      </c>
      <c r="R52" s="29">
        <f t="shared" si="6"/>
        <v>1</v>
      </c>
      <c r="S52" s="30">
        <f t="shared" si="7"/>
        <v>73904.853600000002</v>
      </c>
      <c r="T52" s="30">
        <f t="shared" si="8"/>
        <v>73904.853600000002</v>
      </c>
      <c r="U52" s="30">
        <f t="shared" si="9"/>
        <v>73904.853600000002</v>
      </c>
      <c r="V52" s="30">
        <f t="shared" si="10"/>
        <v>73904.853600000002</v>
      </c>
    </row>
    <row r="53" spans="1:22" ht="60" x14ac:dyDescent="0.25">
      <c r="A53" s="12" t="s">
        <v>144</v>
      </c>
      <c r="B53" s="22" t="s">
        <v>122</v>
      </c>
      <c r="C53" s="23" t="s">
        <v>48</v>
      </c>
      <c r="D53" s="24" t="s">
        <v>123</v>
      </c>
      <c r="E53" s="12" t="s">
        <v>90</v>
      </c>
      <c r="F53" s="33">
        <v>87.48</v>
      </c>
      <c r="G53" s="20"/>
      <c r="H53" s="14">
        <v>87.48</v>
      </c>
      <c r="I53" s="14">
        <f>H53+'[1]Planilha da 08 Medição'!I53</f>
        <v>87.48</v>
      </c>
      <c r="J53" s="63">
        <v>36.65</v>
      </c>
      <c r="K53" s="74">
        <f t="shared" si="0"/>
        <v>3206.1419999999998</v>
      </c>
      <c r="L53" s="15">
        <f t="shared" si="0"/>
        <v>0</v>
      </c>
      <c r="M53" s="27">
        <f t="shared" si="1"/>
        <v>87.48</v>
      </c>
      <c r="N53" s="28">
        <f t="shared" si="2"/>
        <v>0</v>
      </c>
      <c r="O53" s="28">
        <f t="shared" si="3"/>
        <v>3206.1419999999998</v>
      </c>
      <c r="P53" s="28">
        <f t="shared" si="4"/>
        <v>0</v>
      </c>
      <c r="Q53" s="29">
        <f t="shared" si="5"/>
        <v>1</v>
      </c>
      <c r="R53" s="29">
        <f t="shared" si="6"/>
        <v>1</v>
      </c>
      <c r="S53" s="30">
        <f t="shared" si="7"/>
        <v>3206.1419999999998</v>
      </c>
      <c r="T53" s="30">
        <f t="shared" si="8"/>
        <v>3206.1419999999998</v>
      </c>
      <c r="U53" s="30">
        <f t="shared" si="9"/>
        <v>3206.1419999999998</v>
      </c>
      <c r="V53" s="30">
        <f t="shared" si="10"/>
        <v>3206.1419999999998</v>
      </c>
    </row>
    <row r="54" spans="1:22" x14ac:dyDescent="0.25">
      <c r="A54" s="12" t="s">
        <v>145</v>
      </c>
      <c r="B54" s="22" t="s">
        <v>125</v>
      </c>
      <c r="C54" s="23" t="s">
        <v>59</v>
      </c>
      <c r="D54" s="24" t="s">
        <v>126</v>
      </c>
      <c r="E54" s="12" t="s">
        <v>50</v>
      </c>
      <c r="F54" s="33">
        <v>409.41</v>
      </c>
      <c r="G54" s="20"/>
      <c r="H54" s="14">
        <v>409.41</v>
      </c>
      <c r="I54" s="14">
        <f>H54+'[1]Planilha da 08 Medição'!I54</f>
        <v>409.41</v>
      </c>
      <c r="J54" s="63">
        <v>5.69</v>
      </c>
      <c r="K54" s="74">
        <f t="shared" si="0"/>
        <v>2329.5429000000004</v>
      </c>
      <c r="L54" s="15">
        <f t="shared" si="0"/>
        <v>0</v>
      </c>
      <c r="M54" s="27">
        <f t="shared" si="1"/>
        <v>409.41</v>
      </c>
      <c r="N54" s="28">
        <f t="shared" si="2"/>
        <v>0</v>
      </c>
      <c r="O54" s="28">
        <f t="shared" si="3"/>
        <v>2329.5429000000004</v>
      </c>
      <c r="P54" s="28">
        <f t="shared" si="4"/>
        <v>0</v>
      </c>
      <c r="Q54" s="29">
        <f t="shared" si="5"/>
        <v>1</v>
      </c>
      <c r="R54" s="29">
        <f t="shared" si="6"/>
        <v>1</v>
      </c>
      <c r="S54" s="30">
        <f t="shared" si="7"/>
        <v>2329.5429000000004</v>
      </c>
      <c r="T54" s="30">
        <f t="shared" si="8"/>
        <v>2329.5429000000004</v>
      </c>
      <c r="U54" s="30">
        <f t="shared" si="9"/>
        <v>2329.5429000000004</v>
      </c>
      <c r="V54" s="30">
        <f t="shared" si="10"/>
        <v>2329.5429000000004</v>
      </c>
    </row>
    <row r="55" spans="1:22" x14ac:dyDescent="0.25">
      <c r="A55" s="96" t="s">
        <v>20</v>
      </c>
      <c r="B55" s="96"/>
      <c r="C55" s="96"/>
      <c r="D55" s="31">
        <f>SUM(K49:K54)+0.01</f>
        <v>221876.5509</v>
      </c>
      <c r="E55" s="32"/>
      <c r="F55" s="32"/>
      <c r="G55" s="32"/>
      <c r="H55" s="14">
        <v>0</v>
      </c>
      <c r="I55" s="14">
        <f>H55+'[1]Planilha da 08 Medição'!I55</f>
        <v>0</v>
      </c>
      <c r="J55" s="63"/>
      <c r="K55" s="74">
        <f t="shared" si="0"/>
        <v>0</v>
      </c>
      <c r="L55" s="32"/>
      <c r="M55" s="27">
        <f t="shared" si="1"/>
        <v>0</v>
      </c>
      <c r="N55" s="28">
        <f t="shared" si="2"/>
        <v>0</v>
      </c>
      <c r="O55" s="28">
        <f t="shared" si="3"/>
        <v>0</v>
      </c>
      <c r="P55" s="28">
        <f t="shared" si="4"/>
        <v>0</v>
      </c>
      <c r="Q55" s="29"/>
      <c r="R55" s="29"/>
      <c r="S55" s="30">
        <f t="shared" si="7"/>
        <v>0</v>
      </c>
      <c r="T55" s="30">
        <f t="shared" si="8"/>
        <v>0</v>
      </c>
      <c r="U55" s="30">
        <f t="shared" si="9"/>
        <v>0</v>
      </c>
      <c r="V55" s="30">
        <f t="shared" si="10"/>
        <v>0</v>
      </c>
    </row>
    <row r="56" spans="1:22" x14ac:dyDescent="0.25">
      <c r="A56" s="10" t="s">
        <v>146</v>
      </c>
      <c r="B56" s="11"/>
      <c r="C56" s="11"/>
      <c r="D56" s="11" t="s">
        <v>147</v>
      </c>
      <c r="E56" s="12"/>
      <c r="F56" s="12"/>
      <c r="G56" s="20"/>
      <c r="H56" s="14">
        <v>0</v>
      </c>
      <c r="I56" s="14">
        <f>H56+'[1]Planilha da 08 Medição'!I56</f>
        <v>0</v>
      </c>
      <c r="J56" s="63"/>
      <c r="K56" s="74">
        <f t="shared" si="0"/>
        <v>0</v>
      </c>
      <c r="L56" s="15"/>
      <c r="M56" s="27">
        <f t="shared" si="1"/>
        <v>0</v>
      </c>
      <c r="N56" s="28">
        <f t="shared" si="2"/>
        <v>0</v>
      </c>
      <c r="O56" s="28">
        <f t="shared" si="3"/>
        <v>0</v>
      </c>
      <c r="P56" s="28">
        <f t="shared" si="4"/>
        <v>0</v>
      </c>
      <c r="Q56" s="29"/>
      <c r="R56" s="29"/>
      <c r="S56" s="30">
        <f t="shared" si="7"/>
        <v>0</v>
      </c>
      <c r="T56" s="30">
        <f t="shared" si="8"/>
        <v>0</v>
      </c>
      <c r="U56" s="30">
        <f t="shared" si="9"/>
        <v>0</v>
      </c>
      <c r="V56" s="30">
        <f t="shared" si="10"/>
        <v>0</v>
      </c>
    </row>
    <row r="57" spans="1:22" ht="45" x14ac:dyDescent="0.25">
      <c r="A57" s="12" t="s">
        <v>148</v>
      </c>
      <c r="B57" s="22" t="s">
        <v>137</v>
      </c>
      <c r="C57" s="23" t="s">
        <v>59</v>
      </c>
      <c r="D57" s="24" t="s">
        <v>138</v>
      </c>
      <c r="E57" s="12" t="s">
        <v>50</v>
      </c>
      <c r="F57" s="33">
        <v>1562.55</v>
      </c>
      <c r="G57" s="20"/>
      <c r="H57" s="14">
        <v>0</v>
      </c>
      <c r="I57" s="14">
        <f>H57+'[1]Planilha da 08 Medição'!I57</f>
        <v>1562.55</v>
      </c>
      <c r="J57" s="63">
        <v>76.73</v>
      </c>
      <c r="K57" s="74">
        <f t="shared" si="0"/>
        <v>119894.4615</v>
      </c>
      <c r="L57" s="15">
        <f t="shared" si="0"/>
        <v>0</v>
      </c>
      <c r="M57" s="27">
        <f t="shared" si="1"/>
        <v>1562.55</v>
      </c>
      <c r="N57" s="28">
        <f t="shared" si="2"/>
        <v>0</v>
      </c>
      <c r="O57" s="28">
        <f t="shared" si="3"/>
        <v>119894.4615</v>
      </c>
      <c r="P57" s="28">
        <f t="shared" si="4"/>
        <v>0</v>
      </c>
      <c r="Q57" s="29">
        <f t="shared" si="5"/>
        <v>0</v>
      </c>
      <c r="R57" s="29">
        <f t="shared" si="6"/>
        <v>1</v>
      </c>
      <c r="S57" s="30">
        <f t="shared" si="7"/>
        <v>0</v>
      </c>
      <c r="T57" s="30">
        <f t="shared" si="8"/>
        <v>119894.4615</v>
      </c>
      <c r="U57" s="30">
        <f t="shared" si="9"/>
        <v>0</v>
      </c>
      <c r="V57" s="30">
        <f t="shared" si="10"/>
        <v>119894.4615</v>
      </c>
    </row>
    <row r="58" spans="1:22" x14ac:dyDescent="0.25">
      <c r="A58" s="12" t="s">
        <v>149</v>
      </c>
      <c r="B58" s="22" t="s">
        <v>115</v>
      </c>
      <c r="C58" s="23" t="s">
        <v>59</v>
      </c>
      <c r="D58" s="24" t="s">
        <v>116</v>
      </c>
      <c r="E58" s="12" t="s">
        <v>117</v>
      </c>
      <c r="F58" s="33">
        <v>35071.379999999997</v>
      </c>
      <c r="G58" s="32"/>
      <c r="H58" s="14">
        <v>0</v>
      </c>
      <c r="I58" s="14">
        <f>H58+'[1]Planilha da 08 Medição'!I58</f>
        <v>35071.379999999997</v>
      </c>
      <c r="J58" s="63">
        <v>17</v>
      </c>
      <c r="K58" s="74">
        <f t="shared" si="0"/>
        <v>596213.46</v>
      </c>
      <c r="L58" s="32"/>
      <c r="M58" s="27">
        <f t="shared" si="1"/>
        <v>35071.379999999997</v>
      </c>
      <c r="N58" s="28">
        <f t="shared" si="2"/>
        <v>0</v>
      </c>
      <c r="O58" s="28">
        <f t="shared" si="3"/>
        <v>596213.46</v>
      </c>
      <c r="P58" s="28">
        <f t="shared" si="4"/>
        <v>0</v>
      </c>
      <c r="Q58" s="29">
        <f t="shared" si="5"/>
        <v>0</v>
      </c>
      <c r="R58" s="29">
        <f t="shared" si="6"/>
        <v>1</v>
      </c>
      <c r="S58" s="30">
        <f t="shared" si="7"/>
        <v>0</v>
      </c>
      <c r="T58" s="30">
        <f t="shared" si="8"/>
        <v>596213.46</v>
      </c>
      <c r="U58" s="30">
        <f t="shared" si="9"/>
        <v>0</v>
      </c>
      <c r="V58" s="30">
        <f t="shared" si="10"/>
        <v>596213.46</v>
      </c>
    </row>
    <row r="59" spans="1:22" ht="45" x14ac:dyDescent="0.25">
      <c r="A59" s="12" t="s">
        <v>150</v>
      </c>
      <c r="B59" s="22" t="s">
        <v>119</v>
      </c>
      <c r="C59" s="23" t="s">
        <v>59</v>
      </c>
      <c r="D59" s="24" t="s">
        <v>120</v>
      </c>
      <c r="E59" s="12" t="s">
        <v>90</v>
      </c>
      <c r="F59" s="33">
        <v>326.13</v>
      </c>
      <c r="G59" s="13"/>
      <c r="H59" s="14">
        <v>0</v>
      </c>
      <c r="I59" s="14">
        <f>H59+'[1]Planilha da 08 Medição'!I59</f>
        <v>326.13</v>
      </c>
      <c r="J59" s="63">
        <v>844.82</v>
      </c>
      <c r="K59" s="74">
        <f t="shared" si="0"/>
        <v>275521.14660000004</v>
      </c>
      <c r="L59" s="15"/>
      <c r="M59" s="27">
        <f t="shared" si="1"/>
        <v>326.13</v>
      </c>
      <c r="N59" s="28">
        <f t="shared" si="2"/>
        <v>0</v>
      </c>
      <c r="O59" s="28">
        <f t="shared" si="3"/>
        <v>275521.14660000004</v>
      </c>
      <c r="P59" s="28">
        <f t="shared" si="4"/>
        <v>0</v>
      </c>
      <c r="Q59" s="29">
        <f t="shared" si="5"/>
        <v>0</v>
      </c>
      <c r="R59" s="29">
        <f t="shared" si="6"/>
        <v>1</v>
      </c>
      <c r="S59" s="30">
        <f t="shared" si="7"/>
        <v>0</v>
      </c>
      <c r="T59" s="30">
        <f t="shared" si="8"/>
        <v>275521.14660000004</v>
      </c>
      <c r="U59" s="30">
        <f t="shared" si="9"/>
        <v>0</v>
      </c>
      <c r="V59" s="30">
        <f t="shared" si="10"/>
        <v>275521.14660000004</v>
      </c>
    </row>
    <row r="60" spans="1:22" ht="60" x14ac:dyDescent="0.25">
      <c r="A60" s="12" t="s">
        <v>151</v>
      </c>
      <c r="B60" s="22" t="s">
        <v>122</v>
      </c>
      <c r="C60" s="23" t="s">
        <v>48</v>
      </c>
      <c r="D60" s="24" t="s">
        <v>123</v>
      </c>
      <c r="E60" s="12" t="s">
        <v>90</v>
      </c>
      <c r="F60" s="33">
        <v>326.13</v>
      </c>
      <c r="G60" s="20"/>
      <c r="H60" s="14">
        <v>0</v>
      </c>
      <c r="I60" s="14">
        <f>H60+'[1]Planilha da 08 Medição'!I60</f>
        <v>326.13</v>
      </c>
      <c r="J60" s="63">
        <v>36.65</v>
      </c>
      <c r="K60" s="74">
        <f t="shared" si="0"/>
        <v>11952.664499999999</v>
      </c>
      <c r="L60" s="15">
        <f>G60*K60</f>
        <v>0</v>
      </c>
      <c r="M60" s="27">
        <f t="shared" si="1"/>
        <v>326.13</v>
      </c>
      <c r="N60" s="28">
        <f t="shared" si="2"/>
        <v>0</v>
      </c>
      <c r="O60" s="28">
        <f t="shared" si="3"/>
        <v>11952.664499999999</v>
      </c>
      <c r="P60" s="28">
        <f t="shared" si="4"/>
        <v>0</v>
      </c>
      <c r="Q60" s="29">
        <f t="shared" si="5"/>
        <v>0</v>
      </c>
      <c r="R60" s="29">
        <f t="shared" si="6"/>
        <v>1</v>
      </c>
      <c r="S60" s="30">
        <f t="shared" si="7"/>
        <v>0</v>
      </c>
      <c r="T60" s="30">
        <f t="shared" si="8"/>
        <v>11952.664499999999</v>
      </c>
      <c r="U60" s="30">
        <f t="shared" si="9"/>
        <v>0</v>
      </c>
      <c r="V60" s="30">
        <f t="shared" si="10"/>
        <v>11952.664499999999</v>
      </c>
    </row>
    <row r="61" spans="1:22" x14ac:dyDescent="0.25">
      <c r="A61" s="12" t="s">
        <v>152</v>
      </c>
      <c r="B61" s="22" t="s">
        <v>125</v>
      </c>
      <c r="C61" s="23" t="s">
        <v>59</v>
      </c>
      <c r="D61" s="24" t="s">
        <v>126</v>
      </c>
      <c r="E61" s="12" t="s">
        <v>50</v>
      </c>
      <c r="F61" s="33">
        <v>1562.55</v>
      </c>
      <c r="G61" s="20"/>
      <c r="H61" s="14">
        <v>0</v>
      </c>
      <c r="I61" s="14">
        <f>H61+'[1]Planilha da 08 Medição'!I61</f>
        <v>1562.55</v>
      </c>
      <c r="J61" s="63">
        <v>5.69</v>
      </c>
      <c r="K61" s="74">
        <f t="shared" si="0"/>
        <v>8890.9094999999998</v>
      </c>
      <c r="L61" s="15">
        <f>G61*K61</f>
        <v>0</v>
      </c>
      <c r="M61" s="27">
        <f t="shared" si="1"/>
        <v>1562.55</v>
      </c>
      <c r="N61" s="28">
        <f t="shared" si="2"/>
        <v>0</v>
      </c>
      <c r="O61" s="28">
        <f t="shared" si="3"/>
        <v>8890.9094999999998</v>
      </c>
      <c r="P61" s="28">
        <f t="shared" si="4"/>
        <v>0</v>
      </c>
      <c r="Q61" s="29">
        <f t="shared" si="5"/>
        <v>0</v>
      </c>
      <c r="R61" s="29">
        <f t="shared" si="6"/>
        <v>1</v>
      </c>
      <c r="S61" s="30">
        <f t="shared" si="7"/>
        <v>0</v>
      </c>
      <c r="T61" s="30">
        <f t="shared" si="8"/>
        <v>8890.9094999999998</v>
      </c>
      <c r="U61" s="30">
        <f t="shared" si="9"/>
        <v>0</v>
      </c>
      <c r="V61" s="30">
        <f t="shared" si="10"/>
        <v>8890.9094999999998</v>
      </c>
    </row>
    <row r="62" spans="1:22" ht="45" x14ac:dyDescent="0.25">
      <c r="A62" s="12" t="s">
        <v>153</v>
      </c>
      <c r="B62" s="22" t="s">
        <v>154</v>
      </c>
      <c r="C62" s="23" t="s">
        <v>44</v>
      </c>
      <c r="D62" s="24" t="s">
        <v>155</v>
      </c>
      <c r="E62" s="12" t="s">
        <v>103</v>
      </c>
      <c r="F62" s="33">
        <v>54</v>
      </c>
      <c r="G62" s="32"/>
      <c r="H62" s="14">
        <v>0</v>
      </c>
      <c r="I62" s="14">
        <f>H62+'[1]Planilha da 08 Medição'!I62</f>
        <v>47</v>
      </c>
      <c r="J62" s="63">
        <v>1893.15</v>
      </c>
      <c r="K62" s="74">
        <f t="shared" si="0"/>
        <v>102230.1</v>
      </c>
      <c r="L62" s="32"/>
      <c r="M62" s="27">
        <f t="shared" si="1"/>
        <v>54</v>
      </c>
      <c r="N62" s="28">
        <f t="shared" si="2"/>
        <v>7</v>
      </c>
      <c r="O62" s="28">
        <f t="shared" si="3"/>
        <v>102230.1</v>
      </c>
      <c r="P62" s="28">
        <f t="shared" si="4"/>
        <v>13252.050000000001</v>
      </c>
      <c r="Q62" s="29">
        <f t="shared" si="5"/>
        <v>0</v>
      </c>
      <c r="R62" s="29">
        <f t="shared" si="6"/>
        <v>0.87037037037037035</v>
      </c>
      <c r="S62" s="30">
        <f t="shared" si="7"/>
        <v>0</v>
      </c>
      <c r="T62" s="30">
        <f t="shared" si="8"/>
        <v>88978.05</v>
      </c>
      <c r="U62" s="30">
        <f t="shared" si="9"/>
        <v>0</v>
      </c>
      <c r="V62" s="30">
        <f t="shared" si="10"/>
        <v>88978.05</v>
      </c>
    </row>
    <row r="63" spans="1:22" ht="60" x14ac:dyDescent="0.25">
      <c r="A63" s="12" t="s">
        <v>156</v>
      </c>
      <c r="B63" s="22" t="s">
        <v>157</v>
      </c>
      <c r="C63" s="23" t="s">
        <v>44</v>
      </c>
      <c r="D63" s="24" t="s">
        <v>158</v>
      </c>
      <c r="E63" s="12" t="s">
        <v>159</v>
      </c>
      <c r="F63" s="33">
        <v>108</v>
      </c>
      <c r="G63" s="20"/>
      <c r="H63" s="14">
        <v>0</v>
      </c>
      <c r="I63" s="14">
        <f>H63+'[1]Planilha da 08 Medição'!I63</f>
        <v>0</v>
      </c>
      <c r="J63" s="63">
        <v>875.17</v>
      </c>
      <c r="K63" s="74">
        <f t="shared" si="0"/>
        <v>94518.36</v>
      </c>
      <c r="L63" s="15"/>
      <c r="M63" s="27">
        <f t="shared" si="1"/>
        <v>108</v>
      </c>
      <c r="N63" s="28">
        <f t="shared" si="2"/>
        <v>108</v>
      </c>
      <c r="O63" s="28">
        <f t="shared" si="3"/>
        <v>94518.36</v>
      </c>
      <c r="P63" s="28">
        <f t="shared" si="4"/>
        <v>94518.36</v>
      </c>
      <c r="Q63" s="29">
        <f t="shared" si="5"/>
        <v>0</v>
      </c>
      <c r="R63" s="29">
        <f t="shared" si="6"/>
        <v>0</v>
      </c>
      <c r="S63" s="30">
        <f t="shared" si="7"/>
        <v>0</v>
      </c>
      <c r="T63" s="30">
        <f t="shared" si="8"/>
        <v>0</v>
      </c>
      <c r="U63" s="30">
        <f t="shared" si="9"/>
        <v>0</v>
      </c>
      <c r="V63" s="30">
        <f t="shared" si="10"/>
        <v>0</v>
      </c>
    </row>
    <row r="64" spans="1:22" x14ac:dyDescent="0.25">
      <c r="A64" s="96" t="s">
        <v>20</v>
      </c>
      <c r="B64" s="96"/>
      <c r="C64" s="96"/>
      <c r="D64" s="31">
        <f>SUM(K57:K63)</f>
        <v>1209221.1021</v>
      </c>
      <c r="E64" s="32"/>
      <c r="F64" s="32"/>
      <c r="G64" s="32"/>
      <c r="H64" s="14">
        <v>0</v>
      </c>
      <c r="I64" s="14">
        <f>H64+'[1]Planilha da 08 Medição'!I64</f>
        <v>0</v>
      </c>
      <c r="J64" s="63"/>
      <c r="K64" s="74">
        <f t="shared" si="0"/>
        <v>0</v>
      </c>
      <c r="L64" s="32"/>
      <c r="M64" s="27">
        <f t="shared" si="1"/>
        <v>0</v>
      </c>
      <c r="N64" s="28">
        <f t="shared" si="2"/>
        <v>0</v>
      </c>
      <c r="O64" s="28">
        <f t="shared" si="3"/>
        <v>0</v>
      </c>
      <c r="P64" s="28">
        <f t="shared" si="4"/>
        <v>0</v>
      </c>
      <c r="Q64" s="29"/>
      <c r="R64" s="29"/>
      <c r="S64" s="30">
        <f t="shared" si="7"/>
        <v>0</v>
      </c>
      <c r="T64" s="30">
        <f t="shared" si="8"/>
        <v>0</v>
      </c>
      <c r="U64" s="30">
        <f t="shared" si="9"/>
        <v>0</v>
      </c>
      <c r="V64" s="30">
        <f t="shared" si="10"/>
        <v>0</v>
      </c>
    </row>
    <row r="65" spans="1:22" x14ac:dyDescent="0.25">
      <c r="A65" s="10" t="s">
        <v>160</v>
      </c>
      <c r="B65" s="11"/>
      <c r="C65" s="11"/>
      <c r="D65" s="11" t="s">
        <v>161</v>
      </c>
      <c r="E65" s="12"/>
      <c r="F65" s="12"/>
      <c r="G65" s="20"/>
      <c r="H65" s="14">
        <v>0</v>
      </c>
      <c r="I65" s="14">
        <f>H65+'[1]Planilha da 08 Medição'!I65</f>
        <v>0</v>
      </c>
      <c r="J65" s="63"/>
      <c r="K65" s="74">
        <f t="shared" si="0"/>
        <v>0</v>
      </c>
      <c r="L65" s="15"/>
      <c r="M65" s="27">
        <f t="shared" si="1"/>
        <v>0</v>
      </c>
      <c r="N65" s="28">
        <f t="shared" si="2"/>
        <v>0</v>
      </c>
      <c r="O65" s="28">
        <f t="shared" si="3"/>
        <v>0</v>
      </c>
      <c r="P65" s="28">
        <f t="shared" si="4"/>
        <v>0</v>
      </c>
      <c r="Q65" s="29"/>
      <c r="R65" s="29"/>
      <c r="S65" s="30">
        <f t="shared" si="7"/>
        <v>0</v>
      </c>
      <c r="T65" s="30">
        <f t="shared" si="8"/>
        <v>0</v>
      </c>
      <c r="U65" s="30">
        <f t="shared" si="9"/>
        <v>0</v>
      </c>
      <c r="V65" s="30">
        <f t="shared" si="10"/>
        <v>0</v>
      </c>
    </row>
    <row r="66" spans="1:22" ht="45" x14ac:dyDescent="0.25">
      <c r="A66" s="12" t="s">
        <v>162</v>
      </c>
      <c r="B66" s="22" t="s">
        <v>137</v>
      </c>
      <c r="C66" s="23" t="s">
        <v>59</v>
      </c>
      <c r="D66" s="24" t="s">
        <v>138</v>
      </c>
      <c r="E66" s="12" t="s">
        <v>50</v>
      </c>
      <c r="F66" s="33">
        <v>389.76</v>
      </c>
      <c r="G66" s="20"/>
      <c r="H66" s="14">
        <v>0</v>
      </c>
      <c r="I66" s="14">
        <f>H66+'[1]Planilha da 08 Medição'!I66</f>
        <v>0</v>
      </c>
      <c r="J66" s="63">
        <v>76.73</v>
      </c>
      <c r="K66" s="74">
        <f t="shared" si="0"/>
        <v>29906.284800000001</v>
      </c>
      <c r="L66" s="15">
        <f>G66*K66</f>
        <v>0</v>
      </c>
      <c r="M66" s="27">
        <f t="shared" si="1"/>
        <v>389.76</v>
      </c>
      <c r="N66" s="28">
        <f t="shared" si="2"/>
        <v>389.76</v>
      </c>
      <c r="O66" s="28">
        <f t="shared" si="3"/>
        <v>29906.284800000001</v>
      </c>
      <c r="P66" s="28">
        <f t="shared" si="4"/>
        <v>29906.284800000001</v>
      </c>
      <c r="Q66" s="29">
        <f t="shared" si="5"/>
        <v>0</v>
      </c>
      <c r="R66" s="29">
        <f t="shared" si="6"/>
        <v>0</v>
      </c>
      <c r="S66" s="30">
        <f t="shared" si="7"/>
        <v>0</v>
      </c>
      <c r="T66" s="30">
        <f t="shared" si="8"/>
        <v>0</v>
      </c>
      <c r="U66" s="30">
        <f t="shared" si="9"/>
        <v>0</v>
      </c>
      <c r="V66" s="30">
        <f t="shared" si="10"/>
        <v>0</v>
      </c>
    </row>
    <row r="67" spans="1:22" x14ac:dyDescent="0.25">
      <c r="A67" s="12" t="s">
        <v>163</v>
      </c>
      <c r="B67" s="22" t="s">
        <v>115</v>
      </c>
      <c r="C67" s="23" t="s">
        <v>59</v>
      </c>
      <c r="D67" s="24" t="s">
        <v>116</v>
      </c>
      <c r="E67" s="12" t="s">
        <v>117</v>
      </c>
      <c r="F67" s="33">
        <v>13160.09</v>
      </c>
      <c r="G67" s="20"/>
      <c r="H67" s="14">
        <v>0</v>
      </c>
      <c r="I67" s="14">
        <f>H67+'[1]Planilha da 08 Medição'!I67</f>
        <v>0</v>
      </c>
      <c r="J67" s="63">
        <v>17</v>
      </c>
      <c r="K67" s="74">
        <f t="shared" si="0"/>
        <v>223721.53</v>
      </c>
      <c r="L67" s="15">
        <f>G67*K67</f>
        <v>0</v>
      </c>
      <c r="M67" s="27">
        <f t="shared" si="1"/>
        <v>13160.09</v>
      </c>
      <c r="N67" s="28">
        <f t="shared" si="2"/>
        <v>13160.09</v>
      </c>
      <c r="O67" s="28">
        <f t="shared" si="3"/>
        <v>223721.53</v>
      </c>
      <c r="P67" s="28">
        <f t="shared" si="4"/>
        <v>223721.53</v>
      </c>
      <c r="Q67" s="29">
        <f t="shared" si="5"/>
        <v>0</v>
      </c>
      <c r="R67" s="29">
        <f t="shared" si="6"/>
        <v>0</v>
      </c>
      <c r="S67" s="30">
        <f t="shared" si="7"/>
        <v>0</v>
      </c>
      <c r="T67" s="30">
        <f t="shared" si="8"/>
        <v>0</v>
      </c>
      <c r="U67" s="30">
        <f t="shared" si="9"/>
        <v>0</v>
      </c>
      <c r="V67" s="30">
        <f t="shared" si="10"/>
        <v>0</v>
      </c>
    </row>
    <row r="68" spans="1:22" ht="45" x14ac:dyDescent="0.25">
      <c r="A68" s="12" t="s">
        <v>164</v>
      </c>
      <c r="B68" s="22" t="s">
        <v>119</v>
      </c>
      <c r="C68" s="23" t="s">
        <v>59</v>
      </c>
      <c r="D68" s="24" t="s">
        <v>120</v>
      </c>
      <c r="E68" s="12" t="s">
        <v>90</v>
      </c>
      <c r="F68" s="33">
        <v>77.62</v>
      </c>
      <c r="G68" s="20"/>
      <c r="H68" s="14">
        <v>0</v>
      </c>
      <c r="I68" s="14">
        <f>H68+'[1]Planilha da 08 Medição'!I68</f>
        <v>0</v>
      </c>
      <c r="J68" s="63">
        <v>844.82</v>
      </c>
      <c r="K68" s="74">
        <f t="shared" si="0"/>
        <v>65574.928400000004</v>
      </c>
      <c r="L68" s="15">
        <f>G68*K68</f>
        <v>0</v>
      </c>
      <c r="M68" s="27">
        <f t="shared" si="1"/>
        <v>77.62</v>
      </c>
      <c r="N68" s="28">
        <f t="shared" si="2"/>
        <v>77.62</v>
      </c>
      <c r="O68" s="28">
        <f t="shared" si="3"/>
        <v>65574.928400000004</v>
      </c>
      <c r="P68" s="28">
        <f t="shared" si="4"/>
        <v>65574.928400000004</v>
      </c>
      <c r="Q68" s="29">
        <f t="shared" si="5"/>
        <v>0</v>
      </c>
      <c r="R68" s="29">
        <f t="shared" si="6"/>
        <v>0</v>
      </c>
      <c r="S68" s="30">
        <f t="shared" si="7"/>
        <v>0</v>
      </c>
      <c r="T68" s="30">
        <f t="shared" si="8"/>
        <v>0</v>
      </c>
      <c r="U68" s="30">
        <f t="shared" si="9"/>
        <v>0</v>
      </c>
      <c r="V68" s="30">
        <f t="shared" si="10"/>
        <v>0</v>
      </c>
    </row>
    <row r="69" spans="1:22" ht="60" x14ac:dyDescent="0.25">
      <c r="A69" s="12" t="s">
        <v>165</v>
      </c>
      <c r="B69" s="22" t="s">
        <v>122</v>
      </c>
      <c r="C69" s="23" t="s">
        <v>48</v>
      </c>
      <c r="D69" s="24" t="s">
        <v>123</v>
      </c>
      <c r="E69" s="12" t="s">
        <v>90</v>
      </c>
      <c r="F69" s="33">
        <v>77.62</v>
      </c>
      <c r="G69" s="32"/>
      <c r="H69" s="14">
        <v>0</v>
      </c>
      <c r="I69" s="14">
        <f>H69+'[1]Planilha da 08 Medição'!I69</f>
        <v>0</v>
      </c>
      <c r="J69" s="63">
        <v>36.65</v>
      </c>
      <c r="K69" s="74">
        <f t="shared" si="0"/>
        <v>2844.7730000000001</v>
      </c>
      <c r="L69" s="32"/>
      <c r="M69" s="27">
        <f t="shared" si="1"/>
        <v>77.62</v>
      </c>
      <c r="N69" s="28">
        <f t="shared" si="2"/>
        <v>77.62</v>
      </c>
      <c r="O69" s="28">
        <f t="shared" si="3"/>
        <v>2844.7730000000001</v>
      </c>
      <c r="P69" s="28">
        <f t="shared" si="4"/>
        <v>2844.7730000000001</v>
      </c>
      <c r="Q69" s="29">
        <f t="shared" si="5"/>
        <v>0</v>
      </c>
      <c r="R69" s="29">
        <f t="shared" si="6"/>
        <v>0</v>
      </c>
      <c r="S69" s="30">
        <f t="shared" si="7"/>
        <v>0</v>
      </c>
      <c r="T69" s="30">
        <f t="shared" si="8"/>
        <v>0</v>
      </c>
      <c r="U69" s="30">
        <f t="shared" si="9"/>
        <v>0</v>
      </c>
      <c r="V69" s="30">
        <f t="shared" si="10"/>
        <v>0</v>
      </c>
    </row>
    <row r="70" spans="1:22" x14ac:dyDescent="0.25">
      <c r="A70" s="12" t="s">
        <v>166</v>
      </c>
      <c r="B70" s="22" t="s">
        <v>125</v>
      </c>
      <c r="C70" s="23" t="s">
        <v>59</v>
      </c>
      <c r="D70" s="24" t="s">
        <v>126</v>
      </c>
      <c r="E70" s="12" t="s">
        <v>50</v>
      </c>
      <c r="F70" s="33">
        <v>526.51</v>
      </c>
      <c r="G70" s="20"/>
      <c r="H70" s="14">
        <v>0</v>
      </c>
      <c r="I70" s="14">
        <f>H70+'[1]Planilha da 08 Medição'!I70</f>
        <v>0</v>
      </c>
      <c r="J70" s="63">
        <v>5.69</v>
      </c>
      <c r="K70" s="74">
        <f t="shared" si="0"/>
        <v>2995.8419000000004</v>
      </c>
      <c r="L70" s="15"/>
      <c r="M70" s="27">
        <f t="shared" si="1"/>
        <v>526.51</v>
      </c>
      <c r="N70" s="28">
        <f t="shared" si="2"/>
        <v>526.51</v>
      </c>
      <c r="O70" s="28">
        <f t="shared" si="3"/>
        <v>2995.8419000000004</v>
      </c>
      <c r="P70" s="28">
        <f t="shared" si="4"/>
        <v>2995.8419000000004</v>
      </c>
      <c r="Q70" s="29">
        <f t="shared" si="5"/>
        <v>0</v>
      </c>
      <c r="R70" s="29">
        <f t="shared" si="6"/>
        <v>0</v>
      </c>
      <c r="S70" s="30">
        <f t="shared" si="7"/>
        <v>0</v>
      </c>
      <c r="T70" s="30">
        <f t="shared" si="8"/>
        <v>0</v>
      </c>
      <c r="U70" s="30">
        <f t="shared" si="9"/>
        <v>0</v>
      </c>
      <c r="V70" s="30">
        <f t="shared" si="10"/>
        <v>0</v>
      </c>
    </row>
    <row r="71" spans="1:22" x14ac:dyDescent="0.25">
      <c r="A71" s="96" t="s">
        <v>20</v>
      </c>
      <c r="B71" s="96"/>
      <c r="C71" s="96"/>
      <c r="D71" s="31">
        <f>SUM(K66:K70)-0.01</f>
        <v>325043.3481</v>
      </c>
      <c r="E71" s="32"/>
      <c r="F71" s="32"/>
      <c r="G71" s="32"/>
      <c r="H71" s="14">
        <v>0</v>
      </c>
      <c r="I71" s="14">
        <f>H71+'[1]Planilha da 08 Medição'!I71</f>
        <v>0</v>
      </c>
      <c r="J71" s="63"/>
      <c r="K71" s="74">
        <f t="shared" si="0"/>
        <v>0</v>
      </c>
      <c r="L71" s="32"/>
      <c r="M71" s="27">
        <f t="shared" si="1"/>
        <v>0</v>
      </c>
      <c r="N71" s="28">
        <f t="shared" si="2"/>
        <v>0</v>
      </c>
      <c r="O71" s="28">
        <f t="shared" si="3"/>
        <v>0</v>
      </c>
      <c r="P71" s="28">
        <f t="shared" si="4"/>
        <v>0</v>
      </c>
      <c r="Q71" s="29"/>
      <c r="R71" s="29"/>
      <c r="S71" s="30">
        <f t="shared" si="7"/>
        <v>0</v>
      </c>
      <c r="T71" s="30">
        <f t="shared" si="8"/>
        <v>0</v>
      </c>
      <c r="U71" s="30">
        <f t="shared" si="9"/>
        <v>0</v>
      </c>
      <c r="V71" s="30">
        <f t="shared" si="10"/>
        <v>0</v>
      </c>
    </row>
    <row r="72" spans="1:22" x14ac:dyDescent="0.25">
      <c r="A72" s="10" t="s">
        <v>167</v>
      </c>
      <c r="B72" s="11"/>
      <c r="C72" s="11"/>
      <c r="D72" s="11" t="s">
        <v>168</v>
      </c>
      <c r="E72" s="12"/>
      <c r="F72" s="12"/>
      <c r="G72" s="20"/>
      <c r="H72" s="14">
        <v>0</v>
      </c>
      <c r="I72" s="14">
        <f>H72+'[1]Planilha da 08 Medição'!I72</f>
        <v>0</v>
      </c>
      <c r="J72" s="63"/>
      <c r="K72" s="74">
        <f t="shared" si="0"/>
        <v>0</v>
      </c>
      <c r="L72" s="15"/>
      <c r="M72" s="27">
        <f t="shared" si="1"/>
        <v>0</v>
      </c>
      <c r="N72" s="28">
        <f t="shared" si="2"/>
        <v>0</v>
      </c>
      <c r="O72" s="28">
        <f t="shared" si="3"/>
        <v>0</v>
      </c>
      <c r="P72" s="28">
        <f t="shared" si="4"/>
        <v>0</v>
      </c>
      <c r="Q72" s="29"/>
      <c r="R72" s="29"/>
      <c r="S72" s="30">
        <f t="shared" si="7"/>
        <v>0</v>
      </c>
      <c r="T72" s="30">
        <f t="shared" si="8"/>
        <v>0</v>
      </c>
      <c r="U72" s="30">
        <f t="shared" si="9"/>
        <v>0</v>
      </c>
      <c r="V72" s="30">
        <f t="shared" si="10"/>
        <v>0</v>
      </c>
    </row>
    <row r="73" spans="1:22" ht="30" x14ac:dyDescent="0.25">
      <c r="A73" s="12" t="s">
        <v>169</v>
      </c>
      <c r="B73" s="22" t="s">
        <v>170</v>
      </c>
      <c r="C73" s="23" t="s">
        <v>48</v>
      </c>
      <c r="D73" s="24" t="s">
        <v>171</v>
      </c>
      <c r="E73" s="12" t="s">
        <v>172</v>
      </c>
      <c r="F73" s="33">
        <v>427.5</v>
      </c>
      <c r="G73" s="20"/>
      <c r="H73" s="14">
        <v>0</v>
      </c>
      <c r="I73" s="14">
        <f>H73+'[1]Planilha da 08 Medição'!I73</f>
        <v>0</v>
      </c>
      <c r="J73" s="63">
        <v>142.72999999999999</v>
      </c>
      <c r="K73" s="74">
        <f t="shared" si="0"/>
        <v>61017.074999999997</v>
      </c>
      <c r="L73" s="15">
        <f t="shared" si="0"/>
        <v>0</v>
      </c>
      <c r="M73" s="27">
        <f t="shared" si="1"/>
        <v>427.5</v>
      </c>
      <c r="N73" s="28">
        <f t="shared" si="2"/>
        <v>427.5</v>
      </c>
      <c r="O73" s="28">
        <f t="shared" si="3"/>
        <v>61017.074999999997</v>
      </c>
      <c r="P73" s="28">
        <f t="shared" si="4"/>
        <v>61017.074999999997</v>
      </c>
      <c r="Q73" s="29">
        <f t="shared" si="5"/>
        <v>0</v>
      </c>
      <c r="R73" s="29">
        <f t="shared" si="6"/>
        <v>0</v>
      </c>
      <c r="S73" s="30">
        <f t="shared" si="7"/>
        <v>0</v>
      </c>
      <c r="T73" s="30">
        <f t="shared" si="8"/>
        <v>0</v>
      </c>
      <c r="U73" s="30">
        <f t="shared" si="9"/>
        <v>0</v>
      </c>
      <c r="V73" s="30">
        <f t="shared" si="10"/>
        <v>0</v>
      </c>
    </row>
    <row r="74" spans="1:22" ht="30" x14ac:dyDescent="0.25">
      <c r="A74" s="12" t="s">
        <v>173</v>
      </c>
      <c r="B74" s="22" t="s">
        <v>174</v>
      </c>
      <c r="C74" s="23" t="s">
        <v>48</v>
      </c>
      <c r="D74" s="24" t="s">
        <v>175</v>
      </c>
      <c r="E74" s="12" t="s">
        <v>50</v>
      </c>
      <c r="F74" s="33">
        <v>100.8</v>
      </c>
      <c r="G74" s="20"/>
      <c r="H74" s="14">
        <v>0</v>
      </c>
      <c r="I74" s="14">
        <f>H74+'[1]Planilha da 08 Medição'!I74</f>
        <v>0</v>
      </c>
      <c r="J74" s="63">
        <v>659.28</v>
      </c>
      <c r="K74" s="74">
        <f t="shared" si="0"/>
        <v>66455.423999999999</v>
      </c>
      <c r="L74" s="15">
        <f t="shared" si="0"/>
        <v>0</v>
      </c>
      <c r="M74" s="27">
        <f t="shared" si="1"/>
        <v>100.8</v>
      </c>
      <c r="N74" s="28">
        <f t="shared" si="2"/>
        <v>100.8</v>
      </c>
      <c r="O74" s="28">
        <f t="shared" si="3"/>
        <v>66455.423999999999</v>
      </c>
      <c r="P74" s="28">
        <f t="shared" si="4"/>
        <v>66455.423999999999</v>
      </c>
      <c r="Q74" s="29">
        <f t="shared" si="5"/>
        <v>0</v>
      </c>
      <c r="R74" s="29">
        <f t="shared" si="6"/>
        <v>0</v>
      </c>
      <c r="S74" s="30">
        <f t="shared" si="7"/>
        <v>0</v>
      </c>
      <c r="T74" s="30">
        <f t="shared" si="8"/>
        <v>0</v>
      </c>
      <c r="U74" s="30">
        <f t="shared" si="9"/>
        <v>0</v>
      </c>
      <c r="V74" s="30">
        <f t="shared" si="10"/>
        <v>0</v>
      </c>
    </row>
    <row r="75" spans="1:22" ht="45" x14ac:dyDescent="0.25">
      <c r="A75" s="12" t="s">
        <v>176</v>
      </c>
      <c r="B75" s="22" t="s">
        <v>177</v>
      </c>
      <c r="C75" s="23" t="s">
        <v>48</v>
      </c>
      <c r="D75" s="24" t="s">
        <v>178</v>
      </c>
      <c r="E75" s="12" t="s">
        <v>50</v>
      </c>
      <c r="F75" s="33">
        <v>201.6</v>
      </c>
      <c r="G75" s="20"/>
      <c r="H75" s="14">
        <v>0</v>
      </c>
      <c r="I75" s="14">
        <f>H75+'[1]Planilha da 08 Medição'!I75</f>
        <v>0</v>
      </c>
      <c r="J75" s="63">
        <v>27.18</v>
      </c>
      <c r="K75" s="74">
        <f t="shared" si="0"/>
        <v>5479.4879999999994</v>
      </c>
      <c r="L75" s="15">
        <f t="shared" si="0"/>
        <v>0</v>
      </c>
      <c r="M75" s="27">
        <f t="shared" si="1"/>
        <v>201.6</v>
      </c>
      <c r="N75" s="28">
        <f t="shared" si="2"/>
        <v>201.6</v>
      </c>
      <c r="O75" s="28">
        <f t="shared" si="3"/>
        <v>5479.4879999999994</v>
      </c>
      <c r="P75" s="28">
        <f t="shared" si="4"/>
        <v>5479.4879999999994</v>
      </c>
      <c r="Q75" s="29">
        <f t="shared" si="5"/>
        <v>0</v>
      </c>
      <c r="R75" s="29">
        <f t="shared" si="6"/>
        <v>0</v>
      </c>
      <c r="S75" s="30">
        <f t="shared" si="7"/>
        <v>0</v>
      </c>
      <c r="T75" s="30">
        <f t="shared" si="8"/>
        <v>0</v>
      </c>
      <c r="U75" s="30">
        <f t="shared" si="9"/>
        <v>0</v>
      </c>
      <c r="V75" s="30">
        <f t="shared" si="10"/>
        <v>0</v>
      </c>
    </row>
    <row r="76" spans="1:22" ht="30" x14ac:dyDescent="0.25">
      <c r="A76" s="12" t="s">
        <v>179</v>
      </c>
      <c r="B76" s="22" t="s">
        <v>180</v>
      </c>
      <c r="C76" s="23" t="s">
        <v>48</v>
      </c>
      <c r="D76" s="24" t="s">
        <v>181</v>
      </c>
      <c r="E76" s="12" t="s">
        <v>50</v>
      </c>
      <c r="F76" s="33">
        <v>201.6</v>
      </c>
      <c r="G76" s="20"/>
      <c r="H76" s="14">
        <v>0</v>
      </c>
      <c r="I76" s="14">
        <f>H76+'[1]Planilha da 08 Medição'!I76</f>
        <v>0</v>
      </c>
      <c r="J76" s="63">
        <v>33.450000000000003</v>
      </c>
      <c r="K76" s="74">
        <f>F76*J76</f>
        <v>6743.52</v>
      </c>
      <c r="L76" s="15">
        <f t="shared" si="0"/>
        <v>0</v>
      </c>
      <c r="M76" s="27">
        <f>F76+G76</f>
        <v>201.6</v>
      </c>
      <c r="N76" s="28">
        <f>M76-I76</f>
        <v>201.6</v>
      </c>
      <c r="O76" s="28">
        <f>M76*J76</f>
        <v>6743.52</v>
      </c>
      <c r="P76" s="28">
        <f>N76*J76</f>
        <v>6743.52</v>
      </c>
      <c r="Q76" s="29">
        <f>S76/O76</f>
        <v>0</v>
      </c>
      <c r="R76" s="29">
        <f>T76/O76</f>
        <v>0</v>
      </c>
      <c r="S76" s="30">
        <f t="shared" si="7"/>
        <v>0</v>
      </c>
      <c r="T76" s="30">
        <f t="shared" si="8"/>
        <v>0</v>
      </c>
      <c r="U76" s="30">
        <f t="shared" si="9"/>
        <v>0</v>
      </c>
      <c r="V76" s="30">
        <f t="shared" si="10"/>
        <v>0</v>
      </c>
    </row>
    <row r="77" spans="1:22" ht="30" x14ac:dyDescent="0.25">
      <c r="A77" s="12" t="s">
        <v>179</v>
      </c>
      <c r="B77" s="22" t="s">
        <v>180</v>
      </c>
      <c r="C77" s="23" t="s">
        <v>48</v>
      </c>
      <c r="D77" s="24" t="s">
        <v>181</v>
      </c>
      <c r="E77" s="12" t="s">
        <v>50</v>
      </c>
      <c r="F77" s="33">
        <v>201.6</v>
      </c>
      <c r="G77" s="20"/>
      <c r="H77" s="14">
        <v>0</v>
      </c>
      <c r="I77" s="14">
        <f>H77+'[1]Planilha da 08 Medição'!I77</f>
        <v>0</v>
      </c>
      <c r="J77" s="63">
        <v>33.450000000000003</v>
      </c>
      <c r="K77" s="74">
        <f t="shared" si="0"/>
        <v>6743.52</v>
      </c>
      <c r="L77" s="15">
        <f t="shared" si="0"/>
        <v>0</v>
      </c>
      <c r="M77" s="27">
        <f t="shared" si="1"/>
        <v>201.6</v>
      </c>
      <c r="N77" s="28">
        <f t="shared" si="2"/>
        <v>201.6</v>
      </c>
      <c r="O77" s="28">
        <f t="shared" si="3"/>
        <v>6743.52</v>
      </c>
      <c r="P77" s="28">
        <f t="shared" si="4"/>
        <v>6743.52</v>
      </c>
      <c r="Q77" s="29">
        <f t="shared" si="5"/>
        <v>0</v>
      </c>
      <c r="R77" s="29">
        <f t="shared" si="6"/>
        <v>0</v>
      </c>
      <c r="S77" s="30">
        <f t="shared" si="7"/>
        <v>0</v>
      </c>
      <c r="T77" s="30">
        <f t="shared" si="8"/>
        <v>0</v>
      </c>
      <c r="U77" s="30">
        <f t="shared" si="9"/>
        <v>0</v>
      </c>
      <c r="V77" s="30">
        <f t="shared" si="10"/>
        <v>0</v>
      </c>
    </row>
    <row r="78" spans="1:22" x14ac:dyDescent="0.25">
      <c r="A78" s="12" t="s">
        <v>182</v>
      </c>
      <c r="B78" s="22" t="s">
        <v>183</v>
      </c>
      <c r="C78" s="23" t="s">
        <v>59</v>
      </c>
      <c r="D78" s="24" t="s">
        <v>184</v>
      </c>
      <c r="E78" s="12" t="s">
        <v>50</v>
      </c>
      <c r="F78" s="33">
        <v>352.8</v>
      </c>
      <c r="G78" s="20"/>
      <c r="H78" s="14">
        <v>0</v>
      </c>
      <c r="I78" s="14">
        <f>H78+'[1]Planilha da 08 Medição'!I78</f>
        <v>0</v>
      </c>
      <c r="J78" s="63">
        <v>7.8</v>
      </c>
      <c r="K78" s="74">
        <f t="shared" si="0"/>
        <v>2751.84</v>
      </c>
      <c r="L78" s="15">
        <f t="shared" si="0"/>
        <v>0</v>
      </c>
      <c r="M78" s="27">
        <f t="shared" si="1"/>
        <v>352.8</v>
      </c>
      <c r="N78" s="28">
        <f t="shared" si="2"/>
        <v>352.8</v>
      </c>
      <c r="O78" s="28">
        <f t="shared" si="3"/>
        <v>2751.84</v>
      </c>
      <c r="P78" s="28">
        <f t="shared" si="4"/>
        <v>2751.84</v>
      </c>
      <c r="Q78" s="29">
        <f t="shared" si="5"/>
        <v>0</v>
      </c>
      <c r="R78" s="29">
        <f t="shared" si="6"/>
        <v>0</v>
      </c>
      <c r="S78" s="30">
        <f t="shared" si="7"/>
        <v>0</v>
      </c>
      <c r="T78" s="30">
        <f t="shared" si="8"/>
        <v>0</v>
      </c>
      <c r="U78" s="30">
        <f t="shared" si="9"/>
        <v>0</v>
      </c>
      <c r="V78" s="30">
        <f t="shared" si="10"/>
        <v>0</v>
      </c>
    </row>
    <row r="79" spans="1:22" x14ac:dyDescent="0.25">
      <c r="A79" s="96" t="s">
        <v>20</v>
      </c>
      <c r="B79" s="96"/>
      <c r="C79" s="96"/>
      <c r="D79" s="31">
        <f>SUM(K73:K78)</f>
        <v>149190.86699999997</v>
      </c>
      <c r="E79" s="32"/>
      <c r="F79" s="34"/>
      <c r="G79" s="32"/>
      <c r="H79" s="14"/>
      <c r="I79" s="14"/>
      <c r="J79" s="66"/>
      <c r="K79" s="66"/>
      <c r="L79" s="32"/>
      <c r="M79" s="32"/>
      <c r="N79" s="32"/>
      <c r="O79" s="17"/>
      <c r="P79" s="17"/>
      <c r="Q79" s="32"/>
      <c r="R79" s="32"/>
      <c r="S79" s="19"/>
      <c r="T79" s="19"/>
      <c r="U79" s="32"/>
      <c r="V79" s="32"/>
    </row>
    <row r="80" spans="1:22" x14ac:dyDescent="0.25">
      <c r="A80" s="35"/>
      <c r="B80" s="35"/>
      <c r="C80" s="35"/>
      <c r="D80" s="36"/>
      <c r="E80" s="37"/>
      <c r="F80" s="14"/>
      <c r="G80" s="38"/>
      <c r="H80" s="14"/>
      <c r="I80" s="14"/>
      <c r="J80" s="67"/>
      <c r="K80" s="75">
        <f>SUM(K15:K79)+0.02</f>
        <v>2819106.1920999996</v>
      </c>
      <c r="L80" s="39">
        <f>SUM(L14:L79)</f>
        <v>0</v>
      </c>
      <c r="M80" s="17"/>
      <c r="N80" s="40"/>
      <c r="O80" s="39">
        <f>SUM(O16:O79)+0.02</f>
        <v>2819106.1920999996</v>
      </c>
      <c r="P80" s="19">
        <f>SUM(P16:P79)+0.02</f>
        <v>661337.34010000003</v>
      </c>
      <c r="Q80" s="21">
        <f>S80/O80</f>
        <v>0.10320040682230533</v>
      </c>
      <c r="R80" s="21">
        <f>T80/O80</f>
        <v>0.76540885832776717</v>
      </c>
      <c r="S80" s="19">
        <f>SUM(S14:S79)</f>
        <v>290932.90590000001</v>
      </c>
      <c r="T80" s="19">
        <f>SUM(T14:T79)</f>
        <v>2157768.852</v>
      </c>
      <c r="U80" s="19">
        <f>SUM(U14:U79)</f>
        <v>290932.90590000001</v>
      </c>
      <c r="V80" s="19">
        <f>SUM(V14:V79)</f>
        <v>2157768.852</v>
      </c>
    </row>
    <row r="81" spans="1:22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41"/>
      <c r="V81" s="41"/>
    </row>
    <row r="82" spans="1:22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68"/>
      <c r="K82" s="68"/>
      <c r="L82" s="42"/>
      <c r="M82" s="42"/>
      <c r="N82" s="42"/>
      <c r="O82" s="42"/>
      <c r="P82" s="42"/>
      <c r="Q82" s="42"/>
      <c r="R82" s="42"/>
      <c r="S82" s="42"/>
      <c r="T82" s="42"/>
      <c r="U82" s="41"/>
      <c r="V82" s="41"/>
    </row>
    <row r="83" spans="1:22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68"/>
      <c r="K83" s="68"/>
      <c r="L83" s="42"/>
      <c r="M83" s="42"/>
      <c r="N83" s="42"/>
      <c r="O83" s="42"/>
      <c r="P83" s="42"/>
      <c r="Q83" s="42"/>
      <c r="R83" s="42"/>
      <c r="S83" s="42"/>
      <c r="T83" s="42"/>
      <c r="U83" s="43"/>
      <c r="V83" s="43"/>
    </row>
    <row r="84" spans="1:22" x14ac:dyDescent="0.25">
      <c r="A84" s="42"/>
      <c r="B84" s="44"/>
      <c r="C84" s="42"/>
      <c r="D84" s="42"/>
      <c r="E84" s="45"/>
      <c r="F84" s="42"/>
      <c r="G84" s="42"/>
      <c r="H84" s="42"/>
      <c r="I84" s="42"/>
      <c r="J84" s="68"/>
      <c r="K84" s="68"/>
      <c r="L84" s="42"/>
      <c r="M84" s="42"/>
      <c r="N84" s="42"/>
      <c r="O84" s="42"/>
      <c r="P84" s="42"/>
      <c r="Q84" s="42"/>
      <c r="R84" s="42"/>
      <c r="S84" s="42"/>
      <c r="T84" s="42"/>
      <c r="U84" s="41"/>
      <c r="V84" s="41"/>
    </row>
    <row r="85" spans="1:22" x14ac:dyDescent="0.25">
      <c r="A85" s="42"/>
      <c r="B85" s="44"/>
      <c r="C85" s="44"/>
      <c r="D85" s="44"/>
      <c r="E85" s="42"/>
      <c r="F85" s="42"/>
      <c r="G85" s="45"/>
      <c r="H85" s="42"/>
      <c r="I85" s="42"/>
      <c r="J85" s="68"/>
      <c r="K85" s="68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x14ac:dyDescent="0.25">
      <c r="A86" s="80"/>
      <c r="B86" s="80"/>
      <c r="C86" s="80"/>
      <c r="D86" s="46"/>
      <c r="E86" s="42"/>
      <c r="F86" s="93" t="s">
        <v>185</v>
      </c>
      <c r="G86" s="93"/>
      <c r="H86" s="93"/>
      <c r="I86" s="93"/>
      <c r="J86" s="93"/>
      <c r="K86" s="68"/>
      <c r="L86" s="42"/>
      <c r="M86" s="94" t="s">
        <v>185</v>
      </c>
      <c r="N86" s="94"/>
      <c r="O86" s="94"/>
      <c r="P86" s="47"/>
      <c r="Q86" s="42"/>
      <c r="R86" s="42"/>
      <c r="S86" s="48" t="s">
        <v>186</v>
      </c>
      <c r="T86" s="49">
        <f>'[1]Planilha de Medição empresa'!T86</f>
        <v>108573.91</v>
      </c>
      <c r="U86" s="48" t="s">
        <v>187</v>
      </c>
      <c r="V86" s="49">
        <f>'[1]Planilha da 06 Medição'!V86</f>
        <v>324466.51</v>
      </c>
    </row>
    <row r="87" spans="1:22" x14ac:dyDescent="0.25">
      <c r="A87" s="42"/>
      <c r="B87" s="50"/>
      <c r="C87" s="50"/>
      <c r="D87" s="50"/>
      <c r="E87" s="50"/>
      <c r="F87" s="94" t="s">
        <v>188</v>
      </c>
      <c r="G87" s="94"/>
      <c r="H87" s="94"/>
      <c r="I87" s="94"/>
      <c r="J87" s="94"/>
      <c r="K87" s="76"/>
      <c r="L87" s="42"/>
      <c r="M87" s="95" t="s">
        <v>189</v>
      </c>
      <c r="N87" s="95"/>
      <c r="O87" s="95"/>
      <c r="P87" s="50"/>
      <c r="Q87" s="41"/>
      <c r="R87" s="47"/>
      <c r="S87" s="48" t="s">
        <v>190</v>
      </c>
      <c r="T87" s="49">
        <f>'[1]Planilha da 02 Medição'!T87</f>
        <v>58173.68</v>
      </c>
      <c r="U87" s="48" t="s">
        <v>191</v>
      </c>
      <c r="V87" s="49">
        <f>'[1]Planilha da 07 Medição'!V87</f>
        <v>391641.41</v>
      </c>
    </row>
    <row r="88" spans="1:22" ht="24.75" customHeight="1" x14ac:dyDescent="0.25">
      <c r="A88" s="51"/>
      <c r="B88" s="52"/>
      <c r="C88" s="52"/>
      <c r="D88" s="52"/>
      <c r="E88" s="52"/>
      <c r="F88" s="89" t="s">
        <v>192</v>
      </c>
      <c r="G88" s="89"/>
      <c r="H88" s="89"/>
      <c r="I88" s="89"/>
      <c r="J88" s="89"/>
      <c r="K88" s="77"/>
      <c r="L88" s="53"/>
      <c r="M88" s="90" t="s">
        <v>193</v>
      </c>
      <c r="N88" s="90"/>
      <c r="O88" s="90"/>
      <c r="P88" s="82"/>
      <c r="Q88" s="82"/>
      <c r="R88" s="82"/>
      <c r="S88" s="48" t="s">
        <v>194</v>
      </c>
      <c r="T88" s="49">
        <f>'[1]Planilha da 03 Medição'!T88</f>
        <v>224950.31</v>
      </c>
      <c r="U88" s="48" t="s">
        <v>195</v>
      </c>
      <c r="V88" s="49">
        <f>'[1]Planilha da 08 Medição'!V88</f>
        <v>296364.71999999997</v>
      </c>
    </row>
    <row r="89" spans="1:22" x14ac:dyDescent="0.25">
      <c r="A89" s="54"/>
      <c r="B89" s="55"/>
      <c r="C89" s="55"/>
      <c r="D89" s="55"/>
      <c r="E89" s="55"/>
      <c r="F89" s="91" t="s">
        <v>196</v>
      </c>
      <c r="G89" s="91"/>
      <c r="H89" s="91"/>
      <c r="I89" s="91"/>
      <c r="J89" s="91"/>
      <c r="K89" s="78"/>
      <c r="L89" s="56"/>
      <c r="M89" s="90" t="s">
        <v>197</v>
      </c>
      <c r="N89" s="90"/>
      <c r="O89" s="90"/>
      <c r="P89" s="82"/>
      <c r="Q89" s="82"/>
      <c r="R89" s="82"/>
      <c r="S89" s="48" t="s">
        <v>198</v>
      </c>
      <c r="T89" s="49">
        <f>'[1]Planilha da 04 Medição'!T89</f>
        <v>259601.21</v>
      </c>
      <c r="U89" s="57" t="s">
        <v>199</v>
      </c>
      <c r="V89" s="58">
        <f>S80</f>
        <v>290932.90590000001</v>
      </c>
    </row>
    <row r="90" spans="1:22" x14ac:dyDescent="0.25">
      <c r="A90" s="54"/>
      <c r="B90" s="59"/>
      <c r="C90" s="59"/>
      <c r="D90" s="59"/>
      <c r="E90" s="50"/>
      <c r="F90" s="80" t="s">
        <v>200</v>
      </c>
      <c r="G90" s="80"/>
      <c r="H90" s="80"/>
      <c r="I90" s="80"/>
      <c r="J90" s="80"/>
      <c r="K90" s="77"/>
      <c r="L90" s="53"/>
      <c r="M90" s="81" t="s">
        <v>201</v>
      </c>
      <c r="N90" s="81"/>
      <c r="O90" s="81"/>
      <c r="P90" s="82"/>
      <c r="Q90" s="82"/>
      <c r="R90" s="82"/>
      <c r="S90" s="48" t="s">
        <v>202</v>
      </c>
      <c r="T90" s="49">
        <f>'[1]Planilha da 05 Medição'!T90</f>
        <v>203064.19</v>
      </c>
      <c r="U90" s="60"/>
      <c r="V90" s="60"/>
    </row>
    <row r="91" spans="1:22" x14ac:dyDescent="0.25">
      <c r="A91" s="54"/>
      <c r="B91" s="59"/>
      <c r="C91" s="59"/>
      <c r="D91" s="59"/>
      <c r="E91" s="50"/>
      <c r="F91" s="82"/>
      <c r="G91" s="82"/>
      <c r="H91" s="82"/>
      <c r="I91" s="82"/>
      <c r="J91" s="82"/>
      <c r="K91" s="79"/>
      <c r="L91" s="61"/>
      <c r="M91" s="61"/>
      <c r="N91" s="61"/>
      <c r="O91" s="42"/>
      <c r="P91" s="82"/>
      <c r="Q91" s="82"/>
      <c r="R91" s="82"/>
      <c r="S91" s="50"/>
      <c r="T91" s="62"/>
      <c r="U91" s="60"/>
      <c r="V91" s="60"/>
    </row>
  </sheetData>
  <mergeCells count="51">
    <mergeCell ref="A1:V3"/>
    <mergeCell ref="A6:S6"/>
    <mergeCell ref="D7:J7"/>
    <mergeCell ref="L7:S7"/>
    <mergeCell ref="D8:J8"/>
    <mergeCell ref="L8:M8"/>
    <mergeCell ref="O8:P8"/>
    <mergeCell ref="Q8:R8"/>
    <mergeCell ref="D9:J9"/>
    <mergeCell ref="L9:S9"/>
    <mergeCell ref="A10:P11"/>
    <mergeCell ref="Q10:S10"/>
    <mergeCell ref="T10:V10"/>
    <mergeCell ref="Q11:T11"/>
    <mergeCell ref="U11:V11"/>
    <mergeCell ref="S12:T12"/>
    <mergeCell ref="U12:V12"/>
    <mergeCell ref="A23:C23"/>
    <mergeCell ref="A29:C29"/>
    <mergeCell ref="A12:A13"/>
    <mergeCell ref="B12:B13"/>
    <mergeCell ref="C12:C13"/>
    <mergeCell ref="D12:D13"/>
    <mergeCell ref="E12:E13"/>
    <mergeCell ref="F12:I12"/>
    <mergeCell ref="A64:C64"/>
    <mergeCell ref="A71:C71"/>
    <mergeCell ref="A79:C79"/>
    <mergeCell ref="J12:L12"/>
    <mergeCell ref="Q12:R12"/>
    <mergeCell ref="A4:V5"/>
    <mergeCell ref="F88:J88"/>
    <mergeCell ref="M88:O88"/>
    <mergeCell ref="P88:R88"/>
    <mergeCell ref="F89:J89"/>
    <mergeCell ref="M89:O89"/>
    <mergeCell ref="P89:R89"/>
    <mergeCell ref="A81:T81"/>
    <mergeCell ref="A86:C86"/>
    <mergeCell ref="F86:J86"/>
    <mergeCell ref="M86:O86"/>
    <mergeCell ref="F87:J87"/>
    <mergeCell ref="M87:O87"/>
    <mergeCell ref="A35:C35"/>
    <mergeCell ref="A47:C47"/>
    <mergeCell ref="A55:C55"/>
    <mergeCell ref="F90:J90"/>
    <mergeCell ref="M90:O90"/>
    <mergeCell ref="P90:R90"/>
    <mergeCell ref="F91:J91"/>
    <mergeCell ref="P91:R91"/>
  </mergeCells>
  <pageMargins left="0.511811024" right="0.511811024" top="0.78740157499999996" bottom="0.78740157499999996" header="0.31496062000000002" footer="0.31496062000000002"/>
  <pageSetup paperSize="9" scale="2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9º BM - 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Seinfra-Engenharia_9</dc:creator>
  <cp:lastModifiedBy>Seinfra-Engenharia_9</cp:lastModifiedBy>
  <dcterms:created xsi:type="dcterms:W3CDTF">2023-08-09T11:53:14Z</dcterms:created>
  <dcterms:modified xsi:type="dcterms:W3CDTF">2023-08-09T12:00:33Z</dcterms:modified>
</cp:coreProperties>
</file>